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0100" windowHeight="9150"/>
  </bookViews>
  <sheets>
    <sheet name="24-1" sheetId="1" r:id="rId1"/>
    <sheet name="24-5" sheetId="2" r:id="rId2"/>
    <sheet name="24-6" sheetId="3" r:id="rId3"/>
    <sheet name="24-7" sheetId="4" r:id="rId4"/>
    <sheet name="24-9" sheetId="5" r:id="rId5"/>
    <sheet name="24-11" sheetId="6" r:id="rId6"/>
    <sheet name="24-12" sheetId="7" r:id="rId7"/>
    <sheet name="24-16" sheetId="8" r:id="rId8"/>
    <sheet name="24-17" sheetId="9" r:id="rId9"/>
    <sheet name="24-18" sheetId="10" r:id="rId10"/>
    <sheet name="24-20" sheetId="11" r:id="rId11"/>
    <sheet name="24-21" sheetId="12" r:id="rId12"/>
  </sheets>
  <calcPr calcId="145621"/>
</workbook>
</file>

<file path=xl/calcChain.xml><?xml version="1.0" encoding="utf-8"?>
<calcChain xmlns="http://schemas.openxmlformats.org/spreadsheetml/2006/main">
  <c r="S7" i="3" l="1"/>
  <c r="S6" i="3"/>
  <c r="S5" i="3"/>
  <c r="U5" i="3" s="1"/>
  <c r="S4" i="3"/>
  <c r="U4" i="3" s="1"/>
  <c r="T7" i="3"/>
  <c r="T6" i="3"/>
  <c r="T5" i="3"/>
  <c r="P13" i="2"/>
  <c r="U7" i="3" l="1"/>
  <c r="U6" i="3"/>
  <c r="O17" i="3" s="1"/>
  <c r="C37" i="3" s="1"/>
  <c r="T18" i="12"/>
  <c r="E36" i="12" s="1"/>
  <c r="T16" i="12"/>
  <c r="E34" i="12" s="1"/>
  <c r="S16" i="12"/>
  <c r="D34" i="12" s="1"/>
  <c r="T13" i="12"/>
  <c r="S13" i="12"/>
  <c r="T12" i="12"/>
  <c r="S12" i="12"/>
  <c r="S14" i="12" s="1"/>
  <c r="S17" i="12" s="1"/>
  <c r="D35" i="12" s="1"/>
  <c r="T11" i="12"/>
  <c r="S11" i="12"/>
  <c r="S18" i="12" s="1"/>
  <c r="D36" i="12" s="1"/>
  <c r="O18" i="11"/>
  <c r="O17" i="11"/>
  <c r="O16" i="11"/>
  <c r="O15" i="11"/>
  <c r="O14" i="11"/>
  <c r="O13" i="11"/>
  <c r="C27" i="10"/>
  <c r="O15" i="10"/>
  <c r="O14" i="10"/>
  <c r="C26" i="10"/>
  <c r="O13" i="10"/>
  <c r="O12" i="10"/>
  <c r="C25" i="10"/>
  <c r="O11" i="10"/>
  <c r="O10" i="10"/>
  <c r="C33" i="9"/>
  <c r="C32" i="9"/>
  <c r="C31" i="9"/>
  <c r="C30" i="9"/>
  <c r="T18" i="7"/>
  <c r="C32" i="7" s="1"/>
  <c r="T16" i="7"/>
  <c r="T15" i="7"/>
  <c r="T12" i="7"/>
  <c r="T11" i="7"/>
  <c r="D41" i="6"/>
  <c r="D40" i="6"/>
  <c r="P10" i="6"/>
  <c r="P9" i="6"/>
  <c r="Q15" i="5"/>
  <c r="Q16" i="5" s="1"/>
  <c r="E31" i="5" s="1"/>
  <c r="P15" i="5"/>
  <c r="E29" i="5"/>
  <c r="D29" i="5"/>
  <c r="E28" i="5"/>
  <c r="D28" i="5"/>
  <c r="T13" i="7" l="1"/>
  <c r="C30" i="7" s="1"/>
  <c r="T17" i="7"/>
  <c r="C31" i="7" s="1"/>
  <c r="P11" i="6"/>
  <c r="D39" i="6" s="1"/>
  <c r="D38" i="6"/>
  <c r="E30" i="5"/>
  <c r="D30" i="5"/>
  <c r="P16" i="5"/>
  <c r="D31" i="5" s="1"/>
  <c r="S19" i="12"/>
  <c r="D37" i="12" s="1"/>
  <c r="R7" i="4" l="1"/>
  <c r="S7" i="4" s="1"/>
  <c r="R6" i="4"/>
  <c r="S6" i="4" s="1"/>
  <c r="R5" i="4"/>
  <c r="R4" i="4"/>
  <c r="S8" i="3"/>
  <c r="O12" i="3"/>
  <c r="O11" i="3"/>
  <c r="O10" i="3"/>
  <c r="P14" i="2"/>
  <c r="Q14" i="2"/>
  <c r="Q13" i="2"/>
  <c r="Q12" i="2"/>
  <c r="P12" i="2"/>
  <c r="P16" i="2" s="1"/>
  <c r="C24" i="1"/>
  <c r="N12" i="1"/>
  <c r="C31" i="4" l="1"/>
  <c r="S5" i="4"/>
  <c r="C30" i="4" s="1"/>
  <c r="O14" i="3"/>
  <c r="C34" i="3" s="1"/>
  <c r="O15" i="3"/>
  <c r="C35" i="3" s="1"/>
  <c r="P15" i="2"/>
  <c r="C29" i="4" l="1"/>
</calcChain>
</file>

<file path=xl/sharedStrings.xml><?xml version="1.0" encoding="utf-8"?>
<sst xmlns="http://schemas.openxmlformats.org/spreadsheetml/2006/main" count="246" uniqueCount="140">
  <si>
    <t>Inputs:</t>
  </si>
  <si>
    <t>Answer:</t>
  </si>
  <si>
    <t>Answers:</t>
  </si>
  <si>
    <t xml:space="preserve"> </t>
  </si>
  <si>
    <t>Dollar-weighted average</t>
  </si>
  <si>
    <t>Date</t>
  </si>
  <si>
    <t>Amount</t>
  </si>
  <si>
    <t>Year</t>
  </si>
  <si>
    <r>
      <t>r</t>
    </r>
    <r>
      <rPr>
        <vertAlign val="subscript"/>
        <sz val="11"/>
        <color rgb="FF000000"/>
        <rFont val="Calibri"/>
        <family val="2"/>
        <scheme val="minor"/>
      </rPr>
      <t>ABC</t>
    </r>
  </si>
  <si>
    <r>
      <t>r</t>
    </r>
    <r>
      <rPr>
        <vertAlign val="subscript"/>
        <sz val="11"/>
        <color rgb="FF000000"/>
        <rFont val="Calibri"/>
        <family val="2"/>
        <scheme val="minor"/>
      </rPr>
      <t>XYZ</t>
    </r>
  </si>
  <si>
    <t>Arithmetic average</t>
  </si>
  <si>
    <t>Geometric average</t>
  </si>
  <si>
    <t>Geo data</t>
  </si>
  <si>
    <t>2013-2014</t>
  </si>
  <si>
    <t>2014-2015</t>
  </si>
  <si>
    <t>2015-2016</t>
  </si>
  <si>
    <t>BoY Price</t>
  </si>
  <si>
    <t>Div. Pd EoY</t>
  </si>
  <si>
    <t>Yr</t>
  </si>
  <si>
    <t>Return</t>
  </si>
  <si>
    <t>a.</t>
  </si>
  <si>
    <t xml:space="preserve">Arithmetic average rate of return % </t>
  </si>
  <si>
    <t xml:space="preserve">Geometric average rate of return % </t>
  </si>
  <si>
    <t xml:space="preserve">b. Dollar-weighted rate of return % </t>
  </si>
  <si>
    <t xml:space="preserve">Dollar-weighted rate of return % </t>
  </si>
  <si>
    <t>Time</t>
  </si>
  <si>
    <t>Price</t>
  </si>
  <si>
    <t>Action</t>
  </si>
  <si>
    <t>CF</t>
  </si>
  <si>
    <t>HPR</t>
  </si>
  <si>
    <t>Buy 3 shares</t>
  </si>
  <si>
    <t>Sell 1 share</t>
  </si>
  <si>
    <t xml:space="preserve">a. Geometric average return % </t>
  </si>
  <si>
    <t xml:space="preserve">
b. Arithmetic average return %  
</t>
  </si>
  <si>
    <t xml:space="preserve">c. Dollar-weighted average return % </t>
  </si>
  <si>
    <t>ii.</t>
  </si>
  <si>
    <t>iii.</t>
  </si>
  <si>
    <t>iv.</t>
  </si>
  <si>
    <t>i.</t>
  </si>
  <si>
    <t xml:space="preserve">a. </t>
  </si>
  <si>
    <t xml:space="preserve">Index model regression estimates                                </t>
  </si>
  <si>
    <t>R-square</t>
  </si>
  <si>
    <t xml:space="preserve">Standard deviation of excess returns                                  </t>
  </si>
  <si>
    <t>Alpha</t>
  </si>
  <si>
    <t>Beta</t>
  </si>
  <si>
    <t>Stock</t>
  </si>
  <si>
    <t>A</t>
  </si>
  <si>
    <t>B</t>
  </si>
  <si>
    <t>Stock A</t>
  </si>
  <si>
    <t>Stock B</t>
  </si>
  <si>
    <t>Information ratio</t>
  </si>
  <si>
    <t>Sharpe ratio</t>
  </si>
  <si>
    <t>Treynor measure</t>
  </si>
  <si>
    <t>b.</t>
  </si>
  <si>
    <t>Only risky asset held</t>
  </si>
  <si>
    <t>Mixed w/mkt index fund</t>
  </si>
  <si>
    <t>One of many</t>
  </si>
  <si>
    <t xml:space="preserve">Residual standard deviation, σ(e)                                        </t>
  </si>
  <si>
    <t>rM</t>
  </si>
  <si>
    <t>rf</t>
  </si>
  <si>
    <t xml:space="preserve">E(rp) </t>
  </si>
  <si>
    <t>E(rp) - rf</t>
  </si>
  <si>
    <t>Equity</t>
  </si>
  <si>
    <t>Bonds</t>
  </si>
  <si>
    <t>Cash</t>
  </si>
  <si>
    <t>Act Rtn</t>
  </si>
  <si>
    <t>Act Wt</t>
  </si>
  <si>
    <t>BM Wt</t>
  </si>
  <si>
    <t>Indx Rtn</t>
  </si>
  <si>
    <t>S&amp;P 500</t>
  </si>
  <si>
    <t>Salomon Indx</t>
  </si>
  <si>
    <t>a.1.</t>
  </si>
  <si>
    <t>a.2.</t>
  </si>
  <si>
    <t>c.</t>
  </si>
  <si>
    <t xml:space="preserve">The manager’s return in the month </t>
  </si>
  <si>
    <t xml:space="preserve">Over performance/Underperformance                                                             </t>
  </si>
  <si>
    <t>Contribution of security selection</t>
  </si>
  <si>
    <t>Contribution of asset allocation</t>
  </si>
  <si>
    <t>Actual Performance</t>
  </si>
  <si>
    <t>BM Performance</t>
  </si>
  <si>
    <t>Difference</t>
  </si>
  <si>
    <t>Underperformance</t>
  </si>
  <si>
    <t>Added value</t>
  </si>
  <si>
    <t>Contribution of country allocation</t>
  </si>
  <si>
    <t>Contribution of stock selection</t>
  </si>
  <si>
    <t>Country</t>
  </si>
  <si>
    <t>Wt MSCI Indx</t>
  </si>
  <si>
    <t>Mgr's Wt</t>
  </si>
  <si>
    <t>Mgr's Rtn in Country</t>
  </si>
  <si>
    <t>Rtn of Stk Indx for that Country</t>
  </si>
  <si>
    <t>UK</t>
  </si>
  <si>
    <t xml:space="preserve">Japan </t>
  </si>
  <si>
    <t xml:space="preserve">US </t>
  </si>
  <si>
    <t>Germany</t>
  </si>
  <si>
    <t>Actual Country Allocation Performance</t>
  </si>
  <si>
    <t>BM Country Allocation Performance</t>
  </si>
  <si>
    <t>Stock Selection Contribution</t>
  </si>
  <si>
    <t>A lack of diversification in Fund A as compared to Fund D.</t>
  </si>
  <si>
    <t>Style Category</t>
  </si>
  <si>
    <t>Large-Cap Growth</t>
  </si>
  <si>
    <t>Mid-Cap Growth</t>
  </si>
  <si>
    <t>Small-Cap Growth</t>
  </si>
  <si>
    <t>Weight</t>
  </si>
  <si>
    <t xml:space="preserve">Primo </t>
  </si>
  <si>
    <t>Benchmark</t>
  </si>
  <si>
    <t>Primo</t>
  </si>
  <si>
    <t>Total within-sector selection</t>
  </si>
  <si>
    <t>Primo out - (or under) performance %</t>
  </si>
  <si>
    <t>Pure sector allocation performance %</t>
  </si>
  <si>
    <t>Contribution to performance of security selection decisions:</t>
  </si>
  <si>
    <t>Primo Performance</t>
  </si>
  <si>
    <t>Benchmark Performance</t>
  </si>
  <si>
    <t>underperformed</t>
  </si>
  <si>
    <t>Primo Sector Performance</t>
  </si>
  <si>
    <t>Benchmark Sector Performance</t>
  </si>
  <si>
    <t>Benchmark Security Selection  Performance</t>
  </si>
  <si>
    <t>Primo Security Selection  Performance</t>
  </si>
  <si>
    <t xml:space="preserve">A negative market allocation effect and a positive security allocation effect. </t>
  </si>
  <si>
    <t>1 - Year Trailing Returns</t>
  </si>
  <si>
    <t>Miranda Fund</t>
  </si>
  <si>
    <t>Standard Deviation</t>
  </si>
  <si>
    <t>Sharpe Ratio</t>
  </si>
  <si>
    <t>Treynor Measure</t>
  </si>
  <si>
    <t>Jensen measure</t>
  </si>
  <si>
    <t>M2 for Miranda</t>
  </si>
  <si>
    <t>d.</t>
  </si>
  <si>
    <r>
      <t>r</t>
    </r>
    <r>
      <rPr>
        <vertAlign val="subscript"/>
        <sz val="11"/>
        <color rgb="FF9C0006"/>
        <rFont val="Calibri"/>
        <family val="2"/>
        <scheme val="minor"/>
      </rPr>
      <t>f</t>
    </r>
  </si>
  <si>
    <t>rp</t>
  </si>
  <si>
    <r>
      <t>o</t>
    </r>
    <r>
      <rPr>
        <vertAlign val="subscript"/>
        <sz val="11"/>
        <color rgb="FF9C0006"/>
        <rFont val="Calibri"/>
        <family val="2"/>
        <scheme val="minor"/>
      </rPr>
      <t>p</t>
    </r>
  </si>
  <si>
    <t>Bp</t>
  </si>
  <si>
    <t>Blend btwn Miranda &amp; T-bills</t>
  </si>
  <si>
    <t>a. Arithmetic average</t>
  </si>
  <si>
    <t>b. Dispersion around mean</t>
  </si>
  <si>
    <t>c. Geometric average</t>
  </si>
  <si>
    <t>d.1. Expected rate of return w/equal probability</t>
  </si>
  <si>
    <t>d.2. Expected rate of return w/unequal probability</t>
  </si>
  <si>
    <t>Shares bought/sold</t>
  </si>
  <si>
    <t>Pick stock with higher Treynor measure</t>
  </si>
  <si>
    <t>Pick stock with higher Sharpe ratio</t>
  </si>
  <si>
    <t>Pick stock with higher information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</si>
</sst>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9"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i/>
      <sz val="11"/>
      <color rgb="FF000000"/>
      <name val="Calibri"/>
      <family val="2"/>
      <scheme val="minor"/>
    </font>
    <font>
      <vertAlign val="subscript"/>
      <sz val="11"/>
      <color rgb="FF000000"/>
      <name val="Calibri"/>
      <family val="2"/>
      <scheme val="minor"/>
    </font>
    <font>
      <sz val="11"/>
      <color rgb="FF000000"/>
      <name val="Calibri"/>
      <family val="2"/>
      <scheme val="minor"/>
    </font>
    <font>
      <sz val="11"/>
      <color rgb="FF9C0006"/>
      <name val="Calibri"/>
      <family val="2"/>
      <scheme val="minor"/>
    </font>
    <font>
      <vertAlign val="subscript"/>
      <sz val="11"/>
      <color rgb="FF9C0006"/>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FC7CE"/>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7" fillId="4" borderId="0" applyNumberFormat="0" applyBorder="0" applyAlignment="0" applyProtection="0"/>
  </cellStyleXfs>
  <cellXfs count="19">
    <xf numFmtId="0" fontId="0" fillId="0" borderId="0" xfId="0"/>
    <xf numFmtId="0" fontId="3" fillId="0" borderId="0" xfId="0" applyFont="1"/>
    <xf numFmtId="14" fontId="0" fillId="0" borderId="0" xfId="0" applyNumberFormat="1"/>
    <xf numFmtId="0" fontId="0" fillId="0" borderId="0" xfId="0" applyAlignment="1">
      <alignment wrapText="1"/>
    </xf>
    <xf numFmtId="10" fontId="0" fillId="0" borderId="0" xfId="0" applyNumberFormat="1"/>
    <xf numFmtId="0" fontId="2" fillId="3" borderId="0" xfId="2"/>
    <xf numFmtId="0" fontId="1" fillId="2" borderId="0" xfId="1"/>
    <xf numFmtId="0" fontId="2" fillId="3" borderId="0" xfId="2" applyAlignment="1">
      <alignment wrapText="1"/>
    </xf>
    <xf numFmtId="0" fontId="4" fillId="0" borderId="0" xfId="0" applyFont="1"/>
    <xf numFmtId="0" fontId="4" fillId="0" borderId="0" xfId="0" applyFont="1" applyAlignment="1">
      <alignment vertical="center"/>
    </xf>
    <xf numFmtId="2" fontId="0" fillId="0" borderId="0" xfId="0" applyNumberFormat="1"/>
    <xf numFmtId="0" fontId="1" fillId="2" borderId="0" xfId="1" applyAlignment="1">
      <alignment wrapText="1"/>
    </xf>
    <xf numFmtId="164" fontId="0" fillId="0" borderId="0" xfId="0" applyNumberFormat="1"/>
    <xf numFmtId="0" fontId="6" fillId="0" borderId="0" xfId="0" applyFont="1"/>
    <xf numFmtId="0" fontId="6" fillId="0" borderId="0" xfId="0" applyFont="1" applyAlignment="1">
      <alignment wrapText="1"/>
    </xf>
    <xf numFmtId="165" fontId="0" fillId="0" borderId="0" xfId="0" applyNumberFormat="1"/>
    <xf numFmtId="0" fontId="7" fillId="4" borderId="0" xfId="3"/>
    <xf numFmtId="0" fontId="7" fillId="4" borderId="0" xfId="3" applyAlignment="1">
      <alignment wrapText="1"/>
    </xf>
    <xf numFmtId="0" fontId="0" fillId="0" borderId="0" xfId="0" applyFont="1"/>
  </cellXfs>
  <cellStyles count="4">
    <cellStyle name="Bad" xfId="3" builtinId="27"/>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403860</xdr:colOff>
      <xdr:row>19</xdr:row>
      <xdr:rowOff>76200</xdr:rowOff>
    </xdr:to>
    <xdr:sp macro="" textlink="">
      <xdr:nvSpPr>
        <xdr:cNvPr id="2" name="TextBox 1"/>
        <xdr:cNvSpPr txBox="1"/>
      </xdr:nvSpPr>
      <xdr:spPr>
        <a:xfrm>
          <a:off x="609600" y="182880"/>
          <a:ext cx="5280660" cy="3368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24-01</a:t>
          </a:r>
        </a:p>
        <a:p>
          <a:pPr fontAlgn="ctr"/>
          <a:r>
            <a:rPr lang="en-US">
              <a:effectLst/>
            </a:rPr>
            <a:t>A household (HH) savings-account spreadsheet shows the following entries:</a:t>
          </a:r>
          <a:br>
            <a:rPr lang="en-US">
              <a:effectLst/>
            </a:rPr>
          </a:br>
          <a:endParaRPr lang="en-US">
            <a:effectLst/>
          </a:endParaRPr>
        </a:p>
        <a:p>
          <a:pPr fontAlgn="ctr"/>
          <a:r>
            <a:rPr lang="en-US">
              <a:effectLst/>
            </a:rPr>
            <a:t>Date                    Additions                         Withdrawals                 Value</a:t>
          </a:r>
        </a:p>
        <a:p>
          <a:pPr fontAlgn="ctr"/>
          <a:r>
            <a:rPr lang="en-US">
              <a:effectLst/>
            </a:rPr>
            <a:t>1/1/10                                                                                               148,000     </a:t>
          </a:r>
        </a:p>
        <a:p>
          <a:pPr fontAlgn="ctr"/>
          <a:r>
            <a:rPr lang="en-US">
              <a:effectLst/>
            </a:rPr>
            <a:t>1/3/10                   2,500      </a:t>
          </a:r>
        </a:p>
        <a:p>
          <a:pPr fontAlgn="ctr"/>
          <a:r>
            <a:rPr lang="en-US">
              <a:effectLst/>
            </a:rPr>
            <a:t>3/20/10                4,000       </a:t>
          </a:r>
        </a:p>
        <a:p>
          <a:pPr fontAlgn="ctr"/>
          <a:r>
            <a:rPr lang="en-US">
              <a:effectLst/>
            </a:rPr>
            <a:t>7/5/10                  1,500       </a:t>
          </a:r>
        </a:p>
        <a:p>
          <a:pPr fontAlgn="ctr"/>
          <a:r>
            <a:rPr lang="en-US">
              <a:effectLst/>
            </a:rPr>
            <a:t>12/2/10              13,460       </a:t>
          </a:r>
        </a:p>
        <a:p>
          <a:pPr fontAlgn="ctr"/>
          <a:r>
            <a:rPr lang="en-US">
              <a:effectLst/>
            </a:rPr>
            <a:t>3/10/11                                                               23,000     </a:t>
          </a:r>
        </a:p>
        <a:p>
          <a:pPr fontAlgn="ctr"/>
          <a:r>
            <a:rPr lang="en-US">
              <a:effectLst/>
            </a:rPr>
            <a:t>4/7/11                  3,000       </a:t>
          </a:r>
        </a:p>
        <a:p>
          <a:pPr fontAlgn="ctr"/>
          <a:r>
            <a:rPr lang="en-US">
              <a:effectLst/>
            </a:rPr>
            <a:t>5/3/11                                                                                                198,000  </a:t>
          </a:r>
        </a:p>
        <a:p>
          <a:pPr fontAlgn="ctr"/>
          <a:r>
            <a:rPr lang="en-US">
              <a:effectLst/>
            </a:rPr>
            <a:t/>
          </a:r>
          <a:br>
            <a:rPr lang="en-US">
              <a:effectLst/>
            </a:rPr>
          </a:br>
          <a:r>
            <a:rPr lang="en-US">
              <a:effectLst/>
            </a:rPr>
            <a:t>Calculate the dollar-weighted average return on the HH savings account between the first and final dates.</a:t>
          </a:r>
          <a:r>
            <a:rPr lang="en-US" sz="1100" b="1">
              <a:solidFill>
                <a:schemeClr val="dk1"/>
              </a:solidFill>
              <a:effectLst/>
              <a:latin typeface="+mn-lt"/>
              <a:ea typeface="+mn-ea"/>
              <a:cs typeface="+mn-cs"/>
            </a:rPr>
            <a:t>(Round your answer to 2 decimal places. Omit the "%" sign in your response.)</a:t>
          </a:r>
          <a:endParaRPr lang="en-US">
            <a:effectLst/>
          </a:endParaRPr>
        </a:p>
        <a:p>
          <a:r>
            <a:rPr lang="en-US">
              <a:effectLst/>
            </a:rPr>
            <a:t/>
          </a:r>
          <a:br>
            <a:rPr lang="en-US">
              <a:effectLst/>
            </a:rPr>
          </a:br>
          <a:r>
            <a:rPr lang="en-US">
              <a:effectLst/>
            </a:rPr>
            <a:t>  Dollar-weighted average    %</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579120</xdr:colOff>
      <xdr:row>0</xdr:row>
      <xdr:rowOff>160020</xdr:rowOff>
    </xdr:from>
    <xdr:to>
      <xdr:col>11</xdr:col>
      <xdr:colOff>266700</xdr:colOff>
      <xdr:row>21</xdr:row>
      <xdr:rowOff>7620</xdr:rowOff>
    </xdr:to>
    <xdr:sp macro="" textlink="">
      <xdr:nvSpPr>
        <xdr:cNvPr id="2" name="TextBox 1"/>
        <xdr:cNvSpPr txBox="1"/>
      </xdr:nvSpPr>
      <xdr:spPr>
        <a:xfrm>
          <a:off x="579120" y="160020"/>
          <a:ext cx="6393180" cy="6797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Problem 24-18</a:t>
          </a:r>
          <a:endParaRPr lang="en-US">
            <a:effectLst/>
          </a:endParaRPr>
        </a:p>
        <a:p>
          <a:pPr fontAlgn="ctr"/>
          <a:r>
            <a:rPr lang="en-US" sz="1100">
              <a:solidFill>
                <a:schemeClr val="dk1"/>
              </a:solidFill>
              <a:effectLst/>
              <a:latin typeface="+mn-lt"/>
              <a:ea typeface="+mn-ea"/>
              <a:cs typeface="+mn-cs"/>
            </a:rPr>
            <a:t>Primo Management Co. is looking at how best to evaluate the performance of its managers. Primo has been hearing more and more about benchmark portfolios and is interested in trying this approach. As such, the company hired Sally Jones, CFA, as a consultant to educate the managers on the best methods for constructing a benchmark portfolio, how best to choose a benchmark, whether the style of the fund under management matters, and what they should do with their global funds in terms of benchmarking.</a:t>
          </a:r>
          <a:endParaRPr lang="en-US">
            <a:effectLst/>
          </a:endParaRPr>
        </a:p>
        <a:p>
          <a:pPr fontAlgn="ctr"/>
          <a:r>
            <a:rPr lang="en-US" sz="1100">
              <a:solidFill>
                <a:schemeClr val="dk1"/>
              </a:solidFill>
              <a:effectLst/>
              <a:latin typeface="+mn-lt"/>
              <a:ea typeface="+mn-ea"/>
              <a:cs typeface="+mn-cs"/>
            </a:rPr>
            <a:t> For the sake of discussion, Jones put together some comparative 2-year performance numbers that relate to Primo’s current domestic funds under management and a potential benchmark.</a:t>
          </a:r>
          <a:endParaRPr lang="en-US">
            <a:effectLst/>
          </a:endParaRPr>
        </a:p>
        <a:p>
          <a:pPr fontAlgn="ct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Weight                                              Return    </a:t>
          </a:r>
          <a:endParaRPr lang="en-US">
            <a:effectLst/>
          </a:endParaRPr>
        </a:p>
        <a:p>
          <a:pPr fontAlgn="ctr"/>
          <a:r>
            <a:rPr lang="en-US" sz="1100">
              <a:solidFill>
                <a:schemeClr val="dk1"/>
              </a:solidFill>
              <a:effectLst/>
              <a:latin typeface="+mn-lt"/>
              <a:ea typeface="+mn-ea"/>
              <a:cs typeface="+mn-cs"/>
            </a:rPr>
            <a:t>Style Category                                      Primo         Benchmark                     Primo               Benchmark      </a:t>
          </a:r>
          <a:endParaRPr lang="en-US">
            <a:effectLst/>
          </a:endParaRPr>
        </a:p>
        <a:p>
          <a:pPr fontAlgn="ctr"/>
          <a:r>
            <a:rPr lang="en-US" sz="1100">
              <a:solidFill>
                <a:schemeClr val="dk1"/>
              </a:solidFill>
              <a:effectLst/>
              <a:latin typeface="+mn-lt"/>
              <a:ea typeface="+mn-ea"/>
              <a:cs typeface="+mn-cs"/>
            </a:rPr>
            <a:t>Large-cap growth                                 0.60               0.50                                17%                      16%   </a:t>
          </a:r>
          <a:endParaRPr lang="en-US">
            <a:effectLst/>
          </a:endParaRPr>
        </a:p>
        <a:p>
          <a:pPr fontAlgn="ctr"/>
          <a:r>
            <a:rPr lang="en-US" sz="1100">
              <a:solidFill>
                <a:schemeClr val="dk1"/>
              </a:solidFill>
              <a:effectLst/>
              <a:latin typeface="+mn-lt"/>
              <a:ea typeface="+mn-ea"/>
              <a:cs typeface="+mn-cs"/>
            </a:rPr>
            <a:t>Mid-cap growth                                    0.15               0.40                                24                         26    </a:t>
          </a:r>
          <a:endParaRPr lang="en-US">
            <a:effectLst/>
          </a:endParaRPr>
        </a:p>
        <a:p>
          <a:pPr fontAlgn="ctr"/>
          <a:r>
            <a:rPr lang="en-US" sz="1100">
              <a:solidFill>
                <a:schemeClr val="dk1"/>
              </a:solidFill>
              <a:effectLst/>
              <a:latin typeface="+mn-lt"/>
              <a:ea typeface="+mn-ea"/>
              <a:cs typeface="+mn-cs"/>
            </a:rPr>
            <a:t>Small-cap growth                                 0.25               0.10                                 20                        18 </a:t>
          </a:r>
          <a:endParaRPr lang="en-US">
            <a:effectLst/>
          </a:endParaRPr>
        </a:p>
        <a:p>
          <a:pPr fontAlgn="ct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As part of her analysis, Jones also takes a look at one of Primo’s global funds. In this particular portfolio, Primo is invested 75% in Dutch stocks and 25% in British stocks. The benchmark invested 50% in each—Dutch and British stocks. On average, the British stocks outperformed the Dutch stocks. The euro appreciated 6% versus the U.S. dollar over the holding period while the pound depreciated 2% versus the dollar. In terms of the local return, Primo outperformed the benchmark with the Dutch investments, but underperformed the index with respect to the British stocks.</a:t>
          </a:r>
        </a:p>
        <a:p>
          <a:pPr fontAlgn="ctr"/>
          <a:endParaRPr lang="en-US">
            <a:effectLst/>
          </a:endParaRPr>
        </a:p>
        <a:p>
          <a:pPr fontAlgn="ctr"/>
          <a:r>
            <a:rPr lang="en-US" sz="1100">
              <a:solidFill>
                <a:schemeClr val="dk1"/>
              </a:solidFill>
              <a:effectLst/>
              <a:latin typeface="+mn-lt"/>
              <a:ea typeface="+mn-ea"/>
              <a:cs typeface="+mn-cs"/>
            </a:rPr>
            <a:t> </a:t>
          </a:r>
          <a:r>
            <a:rPr lang="en-US" b="1">
              <a:effectLst/>
            </a:rPr>
            <a:t>1.</a:t>
          </a:r>
          <a:r>
            <a:rPr lang="en-US">
              <a:effectLst/>
            </a:rPr>
            <a:t>Calculate the amount by which the Primo portfolio out- (or under-) performed the market over the period? </a:t>
          </a:r>
          <a:r>
            <a:rPr lang="en-US" sz="1100" b="1">
              <a:solidFill>
                <a:schemeClr val="dk1"/>
              </a:solidFill>
              <a:effectLst/>
              <a:latin typeface="+mn-lt"/>
              <a:ea typeface="+mn-ea"/>
              <a:cs typeface="+mn-cs"/>
            </a:rPr>
            <a:t>(Round your answer to 1 decimal place. Input the amount as positive value. Omit the "%" sign in your response.)</a:t>
          </a:r>
          <a:endParaRPr lang="en-US">
            <a:effectLst/>
          </a:endParaRPr>
        </a:p>
        <a:p>
          <a:pPr fontAlgn="ctr"/>
          <a:r>
            <a:rPr lang="en-US">
              <a:effectLst/>
            </a:rPr>
            <a:t/>
          </a:r>
          <a:br>
            <a:rPr lang="en-US">
              <a:effectLst/>
            </a:rPr>
          </a:br>
          <a:r>
            <a:rPr lang="en-US">
              <a:effectLst/>
            </a:rPr>
            <a:t>  Primo portfolio %  </a:t>
          </a:r>
        </a:p>
        <a:p>
          <a:pPr fontAlgn="ctr"/>
          <a:r>
            <a:rPr lang="en-US">
              <a:effectLst/>
            </a:rPr>
            <a:t/>
          </a:r>
          <a:br>
            <a:rPr lang="en-US">
              <a:effectLst/>
            </a:rPr>
          </a:br>
          <a:r>
            <a:rPr lang="en-US" b="1">
              <a:effectLst/>
            </a:rPr>
            <a:t>2.</a:t>
          </a:r>
          <a:r>
            <a:rPr lang="en-US">
              <a:effectLst/>
            </a:rPr>
            <a:t>Calculate the contribution to performance of the pure sector allocation?</a:t>
          </a:r>
          <a:r>
            <a:rPr lang="en-US" sz="1100" b="1">
              <a:solidFill>
                <a:schemeClr val="dk1"/>
              </a:solidFill>
              <a:effectLst/>
              <a:latin typeface="+mn-lt"/>
              <a:ea typeface="+mn-ea"/>
              <a:cs typeface="+mn-cs"/>
            </a:rPr>
            <a:t>(Negative amount should be indicated by a minus sign. Round your answer to 1 decimal place.Omit the "%" sign in your response.)</a:t>
          </a:r>
          <a:endParaRPr lang="en-US">
            <a:effectLst/>
          </a:endParaRPr>
        </a:p>
        <a:p>
          <a:pPr fontAlgn="ctr"/>
          <a:r>
            <a:rPr lang="en-US">
              <a:effectLst/>
            </a:rPr>
            <a:t/>
          </a:r>
          <a:br>
            <a:rPr lang="en-US">
              <a:effectLst/>
            </a:rPr>
          </a:br>
          <a:r>
            <a:rPr lang="en-US">
              <a:effectLst/>
            </a:rPr>
            <a:t>  Pure sector allocation%  </a:t>
          </a:r>
        </a:p>
        <a:p>
          <a:pPr fontAlgn="ctr"/>
          <a:r>
            <a:rPr lang="en-US">
              <a:effectLst/>
            </a:rPr>
            <a:t/>
          </a:r>
          <a:br>
            <a:rPr lang="en-US">
              <a:effectLst/>
            </a:rPr>
          </a:br>
          <a:r>
            <a:rPr lang="en-US" b="1">
              <a:effectLst/>
            </a:rPr>
            <a:t>3.</a:t>
          </a:r>
          <a:r>
            <a:rPr lang="en-US">
              <a:effectLst/>
            </a:rPr>
            <a:t>Calculate the contribution to performance of the security selection decisions?</a:t>
          </a:r>
          <a:r>
            <a:rPr lang="en-US" sz="1100" b="1">
              <a:solidFill>
                <a:schemeClr val="dk1"/>
              </a:solidFill>
              <a:effectLst/>
              <a:latin typeface="+mn-lt"/>
              <a:ea typeface="+mn-ea"/>
              <a:cs typeface="+mn-cs"/>
            </a:rPr>
            <a:t>(Round your answer to 1 decimal place. Omit the "%" sign in your response.)</a:t>
          </a:r>
          <a:endParaRPr lang="en-US">
            <a:effectLst/>
          </a:endParaRPr>
        </a:p>
        <a:p>
          <a:r>
            <a:rPr lang="en-US">
              <a:effectLst/>
            </a:rPr>
            <a:t/>
          </a:r>
          <a:br>
            <a:rPr lang="en-US">
              <a:effectLst/>
            </a:rPr>
          </a:br>
          <a:r>
            <a:rPr lang="en-US">
              <a:effectLst/>
            </a:rPr>
            <a:t>  Security selection decisions %  </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266700</xdr:colOff>
      <xdr:row>0</xdr:row>
      <xdr:rowOff>114300</xdr:rowOff>
    </xdr:from>
    <xdr:ext cx="184731" cy="264560"/>
    <xdr:sp macro="" textlink="">
      <xdr:nvSpPr>
        <xdr:cNvPr id="2" name="TextBox 1"/>
        <xdr:cNvSpPr txBox="1"/>
      </xdr:nvSpPr>
      <xdr:spPr>
        <a:xfrm>
          <a:off x="266700" y="11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502920</xdr:colOff>
      <xdr:row>0</xdr:row>
      <xdr:rowOff>114300</xdr:rowOff>
    </xdr:from>
    <xdr:to>
      <xdr:col>10</xdr:col>
      <xdr:colOff>601980</xdr:colOff>
      <xdr:row>15</xdr:row>
      <xdr:rowOff>220980</xdr:rowOff>
    </xdr:to>
    <xdr:sp macro="" textlink="">
      <xdr:nvSpPr>
        <xdr:cNvPr id="3" name="TextBox 2"/>
        <xdr:cNvSpPr txBox="1"/>
      </xdr:nvSpPr>
      <xdr:spPr>
        <a:xfrm>
          <a:off x="502920" y="114300"/>
          <a:ext cx="6195060" cy="541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Problem 24-20</a:t>
          </a:r>
          <a:endParaRPr lang="en-US">
            <a:effectLst/>
          </a:endParaRPr>
        </a:p>
        <a:p>
          <a:pPr fontAlgn="ctr"/>
          <a:r>
            <a:rPr lang="en-US" sz="1100">
              <a:solidFill>
                <a:schemeClr val="dk1"/>
              </a:solidFill>
              <a:effectLst/>
              <a:latin typeface="+mn-lt"/>
              <a:ea typeface="+mn-ea"/>
              <a:cs typeface="+mn-cs"/>
            </a:rPr>
            <a:t>Primo Management Co. is looking at how best to evaluate the performance of its managers. Primo has been hearing more and more about benchmark portfolios and is interested in trying this approach. As such, the company hired Sally Jones, CFA, as a consultant to educate the managers on the best methods for constructing a benchmark portfolio, how best to choose a benchmark, whether the style of the fund under management matters, and what they should do with their global funds in terms of benchmarking.</a:t>
          </a:r>
          <a:endParaRPr lang="en-US">
            <a:effectLst/>
          </a:endParaRPr>
        </a:p>
        <a:p>
          <a:pPr fontAlgn="ctr"/>
          <a:r>
            <a:rPr lang="en-US" sz="1100">
              <a:solidFill>
                <a:schemeClr val="dk1"/>
              </a:solidFill>
              <a:effectLst/>
              <a:latin typeface="+mn-lt"/>
              <a:ea typeface="+mn-ea"/>
              <a:cs typeface="+mn-cs"/>
            </a:rPr>
            <a:t> For the sake of discussion, Jones put together some comparative 2-year performance numbers that relate to Primo’s current domestic funds under management and a potential benchmark.</a:t>
          </a:r>
          <a:endParaRPr lang="en-US">
            <a:effectLst/>
          </a:endParaRPr>
        </a:p>
        <a:p>
          <a:pPr fontAlgn="ct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Weight                                              Return    </a:t>
          </a:r>
          <a:endParaRPr lang="en-US">
            <a:effectLst/>
          </a:endParaRPr>
        </a:p>
        <a:p>
          <a:pPr fontAlgn="ctr"/>
          <a:r>
            <a:rPr lang="en-US" sz="1100">
              <a:solidFill>
                <a:schemeClr val="dk1"/>
              </a:solidFill>
              <a:effectLst/>
              <a:latin typeface="+mn-lt"/>
              <a:ea typeface="+mn-ea"/>
              <a:cs typeface="+mn-cs"/>
            </a:rPr>
            <a:t>Style Category                                      Primo         Benchmark                     Primo               Benchmark      </a:t>
          </a:r>
          <a:endParaRPr lang="en-US">
            <a:effectLst/>
          </a:endParaRPr>
        </a:p>
        <a:p>
          <a:pPr fontAlgn="ctr"/>
          <a:r>
            <a:rPr lang="en-US" sz="1100">
              <a:solidFill>
                <a:schemeClr val="dk1"/>
              </a:solidFill>
              <a:effectLst/>
              <a:latin typeface="+mn-lt"/>
              <a:ea typeface="+mn-ea"/>
              <a:cs typeface="+mn-cs"/>
            </a:rPr>
            <a:t>Large-cap growth                                 0.60               0.50                                17%                      16%   </a:t>
          </a:r>
          <a:endParaRPr lang="en-US">
            <a:effectLst/>
          </a:endParaRPr>
        </a:p>
        <a:p>
          <a:pPr fontAlgn="ctr"/>
          <a:r>
            <a:rPr lang="en-US" sz="1100">
              <a:solidFill>
                <a:schemeClr val="dk1"/>
              </a:solidFill>
              <a:effectLst/>
              <a:latin typeface="+mn-lt"/>
              <a:ea typeface="+mn-ea"/>
              <a:cs typeface="+mn-cs"/>
            </a:rPr>
            <a:t>Mid-cap growth                                    0.15               0.40                                24                         26    </a:t>
          </a:r>
          <a:endParaRPr lang="en-US">
            <a:effectLst/>
          </a:endParaRPr>
        </a:p>
        <a:p>
          <a:pPr fontAlgn="ctr"/>
          <a:r>
            <a:rPr lang="en-US" sz="1100">
              <a:solidFill>
                <a:schemeClr val="dk1"/>
              </a:solidFill>
              <a:effectLst/>
              <a:latin typeface="+mn-lt"/>
              <a:ea typeface="+mn-ea"/>
              <a:cs typeface="+mn-cs"/>
            </a:rPr>
            <a:t>Small-cap growth                                 0.25               0.10                                 20                        18 </a:t>
          </a:r>
          <a:endParaRPr lang="en-US">
            <a:effectLst/>
          </a:endParaRPr>
        </a:p>
        <a:p>
          <a:pPr fontAlgn="ct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As part of her analysis, Jones also takes a look at one of Primo’s global funds. In this particular portfolio, Primo is invested 75% in Dutch stocks and 25% in British stocks. The benchmark invested 50% in each—Dutch and British stocks. On average, the British stocks outperformed the Dutch stocks. The euro appreciated 6% versus the U.S. dollar over the holding period while the pound depreciated 2% versus the dollar. In terms of the local return, Primo outperformed the benchmark with the Dutch investments, but underperformed the index with respect to the British stocks.</a:t>
          </a:r>
          <a:endParaRPr lang="en-US">
            <a:effectLst/>
          </a:endParaRPr>
        </a:p>
        <a:p>
          <a:endParaRPr lang="en-US" sz="1100"/>
        </a:p>
        <a:p>
          <a:pPr fontAlgn="ctr"/>
          <a:r>
            <a:rPr lang="en-US">
              <a:effectLst/>
            </a:rPr>
            <a:t>Which of the following statements about Primo’s global fund is most correct? Primo appears to have a positive currency allocation effect as well as</a:t>
          </a:r>
        </a:p>
        <a:p>
          <a:pPr fontAlgn="ctr"/>
          <a:endParaRPr lang="en-US">
            <a:effectLst/>
          </a:endParaRPr>
        </a:p>
        <a:p>
          <a:r>
            <a:rPr lang="en-US">
              <a:effectLst/>
            </a:rPr>
            <a:t>A negative market allocation effect and a positive security allocation effect. </a:t>
          </a:r>
        </a:p>
        <a:p>
          <a:endParaRPr lang="en-US">
            <a:effectLst/>
          </a:endParaRPr>
        </a:p>
        <a:p>
          <a:r>
            <a:rPr lang="en-US">
              <a:effectLst/>
            </a:rPr>
            <a:t>A negative market allocation effect and a negative security allocation effect. </a:t>
          </a:r>
        </a:p>
        <a:p>
          <a:endParaRPr lang="en-US">
            <a:effectLst/>
          </a:endParaRPr>
        </a:p>
        <a:p>
          <a:r>
            <a:rPr lang="en-US">
              <a:effectLst/>
            </a:rPr>
            <a:t>A positive market allocation effect and a negative security allocation effect. </a:t>
          </a: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30480</xdr:rowOff>
    </xdr:from>
    <xdr:to>
      <xdr:col>14</xdr:col>
      <xdr:colOff>533400</xdr:colOff>
      <xdr:row>28</xdr:row>
      <xdr:rowOff>7620</xdr:rowOff>
    </xdr:to>
    <xdr:sp macro="" textlink="">
      <xdr:nvSpPr>
        <xdr:cNvPr id="2" name="TextBox 1"/>
        <xdr:cNvSpPr txBox="1"/>
      </xdr:nvSpPr>
      <xdr:spPr>
        <a:xfrm>
          <a:off x="609600" y="213360"/>
          <a:ext cx="8458200" cy="6774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24-21</a:t>
          </a:r>
        </a:p>
        <a:p>
          <a:pPr fontAlgn="ctr"/>
          <a:r>
            <a:rPr lang="en-US">
              <a:effectLst/>
            </a:rPr>
            <a:t>Kelli Blakely is a portfolio manager for the Miranda Fund (Miranda), a core large-cap equity fund. The market proxy and benchmark for performance measurement purposes is the S&amp;P 500. Although the Miranda portfolio generally mirrors the asset class and sector weightings of the S&amp;P, Blakely is allowed a significant amount of leeway in managing the fund. Her portfolio holds only stocks found in the S&amp;P 500 and cash.</a:t>
          </a:r>
        </a:p>
        <a:p>
          <a:pPr fontAlgn="ctr"/>
          <a:r>
            <a:rPr lang="en-US">
              <a:effectLst/>
            </a:rPr>
            <a:t>    Blakely was able to produce exceptional returns last year (as outlined in the table below) through her market timing and security selection skills. At the outset of the year, she became extremely concerned that the combination of a weak economy and geopolitical uncertainties would negatively impact the market. Taking a bold step, she changed her market allocation. For the entire year her asset class exposures averaged 50% in stocks and 50% in cash. The S&amp;P’s allocation between stocks and cash during period was a constant 97% and 3%, respectively. The risk-free rate of return was 2%.</a:t>
          </a:r>
        </a:p>
        <a:p>
          <a:pPr fontAlgn="ctr"/>
          <a:endParaRPr lang="en-US">
            <a:effectLst/>
          </a:endParaRPr>
        </a:p>
        <a:p>
          <a:pPr fontAlgn="ctr"/>
          <a:r>
            <a:rPr lang="en-US">
              <a:effectLst/>
            </a:rPr>
            <a:t>                                                                                One-Year Trailing Returns </a:t>
          </a:r>
        </a:p>
        <a:p>
          <a:pPr fontAlgn="ctr"/>
          <a:r>
            <a:rPr lang="en-US">
              <a:effectLst/>
            </a:rPr>
            <a:t>                                                           Miranda Fund                                 S&amp;P 500     </a:t>
          </a:r>
        </a:p>
        <a:p>
          <a:pPr fontAlgn="ctr"/>
          <a:r>
            <a:rPr lang="en-US">
              <a:effectLst/>
            </a:rPr>
            <a:t>Return                                                      10.2%                                        –22.5%     </a:t>
          </a:r>
        </a:p>
        <a:p>
          <a:pPr fontAlgn="ctr"/>
          <a:r>
            <a:rPr lang="en-US">
              <a:effectLst/>
            </a:rPr>
            <a:t>Standard deviation                                  37%                                             44%        </a:t>
          </a:r>
        </a:p>
        <a:p>
          <a:pPr fontAlgn="ctr"/>
          <a:r>
            <a:rPr lang="en-US">
              <a:effectLst/>
            </a:rPr>
            <a:t>Beta                                                           1.10                                            1.00                   </a:t>
          </a:r>
        </a:p>
        <a:p>
          <a:pPr fontAlgn="ctr"/>
          <a:endParaRPr lang="en-US" b="1">
            <a:effectLst/>
          </a:endParaRPr>
        </a:p>
        <a:p>
          <a:pPr fontAlgn="ctr"/>
          <a:r>
            <a:rPr lang="en-US" b="1">
              <a:effectLst/>
            </a:rPr>
            <a:t>a.</a:t>
          </a:r>
          <a:r>
            <a:rPr lang="en-US">
              <a:effectLst/>
            </a:rPr>
            <a:t>What are the Sharpe ratios for the Miranda Fund and the S&amp;P 500?</a:t>
          </a:r>
          <a:r>
            <a:rPr lang="en-US" sz="1100" b="1">
              <a:solidFill>
                <a:schemeClr val="dk1"/>
              </a:solidFill>
              <a:effectLst/>
              <a:latin typeface="+mn-lt"/>
              <a:ea typeface="+mn-ea"/>
              <a:cs typeface="+mn-cs"/>
            </a:rPr>
            <a:t> (Do not round intermediate calculations. Enter answer values in decimals. Negative amount should be indicated by a minus sign. Round your answer to 4 decimal places.)</a:t>
          </a:r>
        </a:p>
        <a:p>
          <a:pPr fontAlgn="ctr"/>
          <a:endParaRPr lang="en-US">
            <a:effectLst/>
          </a:endParaRPr>
        </a:p>
        <a:p>
          <a:pPr fontAlgn="ctr"/>
          <a:r>
            <a:rPr lang="en-US">
              <a:effectLst/>
            </a:rPr>
            <a:t> Sharpe ratio for the Miranda Fund    </a:t>
          </a:r>
        </a:p>
        <a:p>
          <a:pPr fontAlgn="ctr"/>
          <a:r>
            <a:rPr lang="en-US">
              <a:effectLst/>
            </a:rPr>
            <a:t> Sharpe ratio for the S&amp;P 500            </a:t>
          </a:r>
        </a:p>
        <a:p>
          <a:pPr fontAlgn="ctr"/>
          <a:endParaRPr lang="en-US">
            <a:effectLst/>
          </a:endParaRPr>
        </a:p>
        <a:p>
          <a:pPr fontAlgn="ctr"/>
          <a:r>
            <a:rPr lang="en-US">
              <a:effectLst/>
            </a:rPr>
            <a:t> </a:t>
          </a:r>
          <a:r>
            <a:rPr lang="en-US" b="1">
              <a:effectLst/>
            </a:rPr>
            <a:t>b.</a:t>
          </a:r>
          <a:r>
            <a:rPr lang="en-US">
              <a:effectLst/>
            </a:rPr>
            <a:t>What are the </a:t>
          </a:r>
          <a:r>
            <a:rPr lang="en-US" i="1">
              <a:effectLst/>
            </a:rPr>
            <a:t>M</a:t>
          </a:r>
          <a:r>
            <a:rPr lang="en-US">
              <a:effectLst/>
            </a:rPr>
            <a:t> </a:t>
          </a:r>
          <a:r>
            <a:rPr lang="en-US" baseline="30000">
              <a:effectLst/>
            </a:rPr>
            <a:t>2</a:t>
          </a:r>
          <a:r>
            <a:rPr lang="en-US">
              <a:effectLst/>
            </a:rPr>
            <a:t> measures for Miranda?</a:t>
          </a:r>
          <a:r>
            <a:rPr lang="en-US" sz="1100" b="1">
              <a:solidFill>
                <a:schemeClr val="dk1"/>
              </a:solidFill>
              <a:effectLst/>
              <a:latin typeface="+mn-lt"/>
              <a:ea typeface="+mn-ea"/>
              <a:cs typeface="+mn-cs"/>
            </a:rPr>
            <a:t> (Do not round intermediate calculations. Round your answer to 2 decimal places. Omit the "%" sign in your response.)</a:t>
          </a:r>
        </a:p>
        <a:p>
          <a:pPr fontAlgn="ctr"/>
          <a:endParaRPr lang="en-US">
            <a:effectLst/>
          </a:endParaRPr>
        </a:p>
        <a:p>
          <a:pPr fontAlgn="ctr"/>
          <a:r>
            <a:rPr lang="en-US">
              <a:effectLst/>
            </a:rPr>
            <a:t> </a:t>
          </a:r>
          <a:r>
            <a:rPr lang="en-US" i="1">
              <a:effectLst/>
            </a:rPr>
            <a:t>M</a:t>
          </a:r>
          <a:r>
            <a:rPr lang="en-US">
              <a:effectLst/>
            </a:rPr>
            <a:t> </a:t>
          </a:r>
          <a:r>
            <a:rPr lang="en-US" baseline="30000">
              <a:effectLst/>
            </a:rPr>
            <a:t>2</a:t>
          </a:r>
          <a:r>
            <a:rPr lang="en-US">
              <a:effectLst/>
            </a:rPr>
            <a:t> measure for Miranda %                </a:t>
          </a:r>
        </a:p>
        <a:p>
          <a:pPr fontAlgn="ctr"/>
          <a:endParaRPr lang="en-US" b="1">
            <a:effectLst/>
          </a:endParaRPr>
        </a:p>
        <a:p>
          <a:pPr fontAlgn="ctr"/>
          <a:r>
            <a:rPr lang="en-US" b="1">
              <a:effectLst/>
            </a:rPr>
            <a:t>c.</a:t>
          </a:r>
          <a:r>
            <a:rPr lang="en-US">
              <a:effectLst/>
            </a:rPr>
            <a:t>What is the Treynor measure for the Miranda Fund and the S&amp;P 500? </a:t>
          </a:r>
          <a:r>
            <a:rPr lang="en-US" sz="1100" b="1">
              <a:solidFill>
                <a:schemeClr val="dk1"/>
              </a:solidFill>
              <a:effectLst/>
              <a:latin typeface="+mn-lt"/>
              <a:ea typeface="+mn-ea"/>
              <a:cs typeface="+mn-cs"/>
            </a:rPr>
            <a:t>(Do not round intermediate calculations. Enter answer values in decimals. Round your answer to 4decimal places.</a:t>
          </a:r>
          <a:endParaRPr lang="en-US">
            <a:effectLst/>
          </a:endParaRPr>
        </a:p>
        <a:p>
          <a:pPr fontAlgn="ctr"/>
          <a:r>
            <a:rPr lang="en-US">
              <a:effectLst/>
            </a:rPr>
            <a:t>         </a:t>
          </a:r>
          <a:br>
            <a:rPr lang="en-US">
              <a:effectLst/>
            </a:rPr>
          </a:br>
          <a:r>
            <a:rPr lang="en-US">
              <a:effectLst/>
            </a:rPr>
            <a:t>Treynor measure for the Miranda Fund     </a:t>
          </a:r>
        </a:p>
        <a:p>
          <a:pPr fontAlgn="ctr"/>
          <a:r>
            <a:rPr lang="en-US">
              <a:effectLst/>
            </a:rPr>
            <a:t>Treynor measure for the S&amp;P 500                 </a:t>
          </a:r>
        </a:p>
        <a:p>
          <a:pPr fontAlgn="ctr"/>
          <a:endParaRPr lang="en-US" b="1">
            <a:effectLst/>
          </a:endParaRPr>
        </a:p>
        <a:p>
          <a:pPr fontAlgn="ctr"/>
          <a:r>
            <a:rPr lang="en-US" b="1">
              <a:effectLst/>
            </a:rPr>
            <a:t>d.</a:t>
          </a:r>
          <a:r>
            <a:rPr lang="en-US">
              <a:effectLst/>
            </a:rPr>
            <a:t>What is the Jensen measure for the Miranda Fund? </a:t>
          </a:r>
          <a:r>
            <a:rPr lang="en-US" sz="1100" b="1">
              <a:solidFill>
                <a:schemeClr val="dk1"/>
              </a:solidFill>
              <a:effectLst/>
              <a:latin typeface="+mn-lt"/>
              <a:ea typeface="+mn-ea"/>
              <a:cs typeface="+mn-cs"/>
            </a:rPr>
            <a:t>(Do not round intermediate calculations. Round your answer to 2 decimal places. Omit the "%" sign in your response.)</a:t>
          </a:r>
        </a:p>
        <a:p>
          <a:pPr fontAlgn="ctr"/>
          <a:endParaRPr lang="en-US">
            <a:effectLst/>
          </a:endParaRPr>
        </a:p>
        <a:p>
          <a:r>
            <a:rPr lang="en-US">
              <a:effectLst/>
            </a:rPr>
            <a:t>Jensen measure for the Miranda Fund %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220980</xdr:colOff>
      <xdr:row>0</xdr:row>
      <xdr:rowOff>167640</xdr:rowOff>
    </xdr:from>
    <xdr:ext cx="184731" cy="264560"/>
    <xdr:sp macro="" textlink="">
      <xdr:nvSpPr>
        <xdr:cNvPr id="2" name="TextBox 1"/>
        <xdr:cNvSpPr txBox="1"/>
      </xdr:nvSpPr>
      <xdr:spPr>
        <a:xfrm>
          <a:off x="220980" y="16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594360</xdr:colOff>
      <xdr:row>1</xdr:row>
      <xdr:rowOff>7620</xdr:rowOff>
    </xdr:from>
    <xdr:to>
      <xdr:col>11</xdr:col>
      <xdr:colOff>548640</xdr:colOff>
      <xdr:row>25</xdr:row>
      <xdr:rowOff>91440</xdr:rowOff>
    </xdr:to>
    <xdr:sp macro="" textlink="">
      <xdr:nvSpPr>
        <xdr:cNvPr id="3" name="TextBox 2"/>
        <xdr:cNvSpPr txBox="1"/>
      </xdr:nvSpPr>
      <xdr:spPr>
        <a:xfrm>
          <a:off x="594360" y="190500"/>
          <a:ext cx="6659880" cy="7231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24-05</a:t>
          </a:r>
        </a:p>
        <a:p>
          <a:pPr fontAlgn="ctr"/>
          <a:r>
            <a:rPr lang="en-US">
              <a:effectLst/>
            </a:rPr>
            <a:t>Consider the rate of return of stocks ABC and XYZ.    </a:t>
          </a:r>
        </a:p>
        <a:p>
          <a:pPr fontAlgn="ctr"/>
          <a:endParaRPr lang="en-US">
            <a:effectLst/>
          </a:endParaRPr>
        </a:p>
        <a:p>
          <a:pPr fontAlgn="ctr"/>
          <a:r>
            <a:rPr lang="en-US">
              <a:effectLst/>
            </a:rPr>
            <a:t>Year               </a:t>
          </a:r>
          <a:r>
            <a:rPr lang="en-US" i="1">
              <a:effectLst/>
            </a:rPr>
            <a:t>r</a:t>
          </a:r>
          <a:r>
            <a:rPr lang="en-US" baseline="-25000">
              <a:effectLst/>
            </a:rPr>
            <a:t>ABC                  </a:t>
          </a:r>
          <a:r>
            <a:rPr lang="en-US">
              <a:effectLst/>
            </a:rPr>
            <a:t> </a:t>
          </a:r>
          <a:r>
            <a:rPr lang="en-US" i="1">
              <a:effectLst/>
            </a:rPr>
            <a:t>r</a:t>
          </a:r>
          <a:r>
            <a:rPr lang="en-US" baseline="-25000">
              <a:effectLst/>
            </a:rPr>
            <a:t>XYZ</a:t>
          </a:r>
        </a:p>
        <a:p>
          <a:pPr fontAlgn="ctr"/>
          <a:endParaRPr lang="en-US" baseline="-25000">
            <a:effectLst/>
          </a:endParaRPr>
        </a:p>
        <a:p>
          <a:pPr fontAlgn="ctr"/>
          <a:r>
            <a:rPr lang="en-US">
              <a:effectLst/>
            </a:rPr>
            <a:t>1                     20%           30% </a:t>
          </a:r>
        </a:p>
        <a:p>
          <a:pPr fontAlgn="ctr"/>
          <a:r>
            <a:rPr lang="en-US">
              <a:effectLst/>
            </a:rPr>
            <a:t>2                     12              12 </a:t>
          </a:r>
        </a:p>
        <a:p>
          <a:pPr fontAlgn="ctr"/>
          <a:r>
            <a:rPr lang="en-US">
              <a:effectLst/>
            </a:rPr>
            <a:t>3                     14              18 </a:t>
          </a:r>
        </a:p>
        <a:p>
          <a:pPr fontAlgn="ctr"/>
          <a:r>
            <a:rPr lang="en-US">
              <a:effectLst/>
            </a:rPr>
            <a:t>4                       3                0 </a:t>
          </a:r>
        </a:p>
        <a:p>
          <a:pPr fontAlgn="ctr"/>
          <a:r>
            <a:rPr lang="en-US">
              <a:effectLst/>
            </a:rPr>
            <a:t>5                       1            −10    </a:t>
          </a:r>
        </a:p>
        <a:p>
          <a:pPr fontAlgn="ctr"/>
          <a:endParaRPr lang="en-US">
            <a:effectLst/>
          </a:endParaRPr>
        </a:p>
        <a:p>
          <a:pPr fontAlgn="ctr"/>
          <a:r>
            <a:rPr lang="en-US" b="1">
              <a:effectLst/>
            </a:rPr>
            <a:t>a.</a:t>
          </a:r>
          <a:r>
            <a:rPr lang="en-US">
              <a:effectLst/>
            </a:rPr>
            <a:t>Calculate the arithmetic average return on these stocks over the sample period. </a:t>
          </a:r>
          <a:r>
            <a:rPr lang="en-US" sz="1100" b="1">
              <a:solidFill>
                <a:schemeClr val="dk1"/>
              </a:solidFill>
              <a:effectLst/>
              <a:latin typeface="+mn-lt"/>
              <a:ea typeface="+mn-ea"/>
              <a:cs typeface="+mn-cs"/>
            </a:rPr>
            <a:t>(Omit the "%" sign in your response.)</a:t>
          </a:r>
        </a:p>
        <a:p>
          <a:pPr fontAlgn="ctr"/>
          <a:endParaRPr lang="en-US">
            <a:effectLst/>
          </a:endParaRPr>
        </a:p>
        <a:p>
          <a:pPr fontAlgn="ctr"/>
          <a:r>
            <a:rPr lang="en-US">
              <a:effectLst/>
            </a:rPr>
            <a:t>  Arithmetic Average  </a:t>
          </a:r>
          <a:r>
            <a:rPr lang="en-US" baseline="-25000">
              <a:effectLst/>
            </a:rPr>
            <a:t>ABC</a:t>
          </a:r>
          <a:r>
            <a:rPr lang="en-US">
              <a:effectLst/>
            </a:rPr>
            <a:t> %    </a:t>
          </a:r>
          <a:r>
            <a:rPr lang="en-US" baseline="-25000">
              <a:effectLst/>
            </a:rPr>
            <a:t>XYZ</a:t>
          </a:r>
          <a:r>
            <a:rPr lang="en-US">
              <a:effectLst/>
            </a:rPr>
            <a:t> %     </a:t>
          </a:r>
        </a:p>
        <a:p>
          <a:pPr fontAlgn="ctr"/>
          <a:endParaRPr lang="en-US">
            <a:effectLst/>
          </a:endParaRPr>
        </a:p>
        <a:p>
          <a:pPr fontAlgn="ctr"/>
          <a:r>
            <a:rPr lang="en-US">
              <a:effectLst/>
            </a:rPr>
            <a:t> </a:t>
          </a:r>
          <a:r>
            <a:rPr lang="en-US" b="1">
              <a:effectLst/>
            </a:rPr>
            <a:t>b.</a:t>
          </a:r>
          <a:r>
            <a:rPr lang="en-US">
              <a:effectLst/>
            </a:rPr>
            <a:t>Which stock has greater dispersion around the mean?   </a:t>
          </a:r>
        </a:p>
        <a:p>
          <a:pPr fontAlgn="ctr"/>
          <a:endParaRPr lang="en-US">
            <a:effectLst/>
          </a:endParaRPr>
        </a:p>
        <a:p>
          <a:pPr fontAlgn="ctr"/>
          <a:r>
            <a:rPr lang="en-US">
              <a:effectLst/>
            </a:rPr>
            <a:t>ABC</a:t>
          </a:r>
        </a:p>
        <a:p>
          <a:pPr fontAlgn="ctr"/>
          <a:endParaRPr lang="en-US">
            <a:effectLst/>
          </a:endParaRPr>
        </a:p>
        <a:p>
          <a:pPr fontAlgn="ctr"/>
          <a:r>
            <a:rPr lang="en-US">
              <a:effectLst/>
            </a:rPr>
            <a:t>XYZ   </a:t>
          </a:r>
        </a:p>
        <a:p>
          <a:pPr fontAlgn="ctr"/>
          <a:endParaRPr lang="en-US">
            <a:effectLst/>
          </a:endParaRPr>
        </a:p>
        <a:p>
          <a:pPr fontAlgn="ctr"/>
          <a:r>
            <a:rPr lang="en-US" b="1">
              <a:effectLst/>
            </a:rPr>
            <a:t>c.</a:t>
          </a:r>
          <a:r>
            <a:rPr lang="en-US">
              <a:effectLst/>
            </a:rPr>
            <a:t>Calculate the geometric average returns of each stock</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(Do not round intermediate calculations. Round your answers to 2 decimal places. Omit the "%" sign in your response.)</a:t>
          </a:r>
          <a:endParaRPr lang="en-US">
            <a:effectLst/>
          </a:endParaRPr>
        </a:p>
        <a:p>
          <a:pPr fontAlgn="ctr"/>
          <a:r>
            <a:rPr lang="en-US">
              <a:effectLst/>
            </a:rPr>
            <a:t>  </a:t>
          </a:r>
          <a:br>
            <a:rPr lang="en-US">
              <a:effectLst/>
            </a:rPr>
          </a:br>
          <a:r>
            <a:rPr lang="en-US">
              <a:effectLst/>
            </a:rPr>
            <a:t>                                   Geometric Average  </a:t>
          </a:r>
        </a:p>
        <a:p>
          <a:pPr fontAlgn="ctr"/>
          <a:r>
            <a:rPr lang="en-US">
              <a:effectLst/>
            </a:rPr>
            <a:t> r</a:t>
          </a:r>
          <a:r>
            <a:rPr lang="en-US" baseline="-25000">
              <a:effectLst/>
            </a:rPr>
            <a:t>ABC</a:t>
          </a:r>
          <a:r>
            <a:rPr lang="en-US">
              <a:effectLst/>
            </a:rPr>
            <a:t> %    </a:t>
          </a:r>
        </a:p>
        <a:p>
          <a:pPr fontAlgn="ctr"/>
          <a:endParaRPr lang="en-US">
            <a:effectLst/>
          </a:endParaRPr>
        </a:p>
        <a:p>
          <a:pPr fontAlgn="ctr"/>
          <a:r>
            <a:rPr lang="en-US">
              <a:effectLst/>
            </a:rPr>
            <a:t> r</a:t>
          </a:r>
          <a:r>
            <a:rPr lang="en-US" baseline="-25000">
              <a:effectLst/>
            </a:rPr>
            <a:t>XYZ</a:t>
          </a:r>
          <a:r>
            <a:rPr lang="en-US">
              <a:effectLst/>
            </a:rPr>
            <a:t> %     </a:t>
          </a:r>
        </a:p>
        <a:p>
          <a:pPr fontAlgn="ctr"/>
          <a:r>
            <a:rPr lang="en-US">
              <a:effectLst/>
            </a:rPr>
            <a:t/>
          </a:r>
          <a:br>
            <a:rPr lang="en-US">
              <a:effectLst/>
            </a:rPr>
          </a:br>
          <a:r>
            <a:rPr lang="en-US" b="1">
              <a:effectLst/>
            </a:rPr>
            <a:t>d-1.</a:t>
          </a:r>
          <a:r>
            <a:rPr lang="en-US">
              <a:effectLst/>
            </a:rPr>
            <a:t>If you were equally likely to earn a return of 20%, 12%, 14%, 3%, or 1%, in each year (these are the five annual returns for stock ABC), what would be your expected rate of return? </a:t>
          </a:r>
          <a:r>
            <a:rPr lang="en-US" sz="1100" b="1">
              <a:solidFill>
                <a:schemeClr val="dk1"/>
              </a:solidFill>
              <a:effectLst/>
              <a:latin typeface="+mn-lt"/>
              <a:ea typeface="+mn-ea"/>
              <a:cs typeface="+mn-cs"/>
            </a:rPr>
            <a:t>(Do not round intermediate calculations. Omit the "%" sign in your response.)</a:t>
          </a:r>
          <a:endParaRPr lang="en-US">
            <a:effectLst/>
          </a:endParaRPr>
        </a:p>
        <a:p>
          <a:pPr fontAlgn="ctr"/>
          <a:r>
            <a:rPr lang="en-US">
              <a:effectLst/>
            </a:rPr>
            <a:t>  </a:t>
          </a:r>
          <a:br>
            <a:rPr lang="en-US">
              <a:effectLst/>
            </a:rPr>
          </a:br>
          <a:r>
            <a:rPr lang="en-US">
              <a:effectLst/>
            </a:rPr>
            <a:t>  Expected rate of return %     </a:t>
          </a:r>
        </a:p>
        <a:p>
          <a:pPr fontAlgn="ctr"/>
          <a:r>
            <a:rPr lang="en-US">
              <a:effectLst/>
            </a:rPr>
            <a:t/>
          </a:r>
          <a:br>
            <a:rPr lang="en-US">
              <a:effectLst/>
            </a:rPr>
          </a:br>
          <a:r>
            <a:rPr lang="en-US" b="1">
              <a:effectLst/>
            </a:rPr>
            <a:t>d-2.</a:t>
          </a:r>
          <a:r>
            <a:rPr lang="en-US">
              <a:effectLst/>
            </a:rPr>
            <a:t>If you were equally likely to earn a return of 30%, 12%, 18%, 0%, or -10%, in each year (these are the five annual returns for stock XYZ), what would be your expected rate of return? </a:t>
          </a:r>
          <a:r>
            <a:rPr lang="en-US" sz="1100" b="1">
              <a:solidFill>
                <a:schemeClr val="dk1"/>
              </a:solidFill>
              <a:effectLst/>
              <a:latin typeface="+mn-lt"/>
              <a:ea typeface="+mn-ea"/>
              <a:cs typeface="+mn-cs"/>
            </a:rPr>
            <a:t>(Do not round intermediate calculations.Omit the "%" sign in your response.)</a:t>
          </a:r>
        </a:p>
        <a:p>
          <a:pPr fontAlgn="ctr"/>
          <a:endParaRPr lang="en-US">
            <a:effectLst/>
          </a:endParaRPr>
        </a:p>
        <a:p>
          <a:r>
            <a:rPr lang="en-US">
              <a:effectLst/>
            </a:rPr>
            <a:t>  Expected rate of return %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594360</xdr:colOff>
      <xdr:row>0</xdr:row>
      <xdr:rowOff>167640</xdr:rowOff>
    </xdr:from>
    <xdr:to>
      <xdr:col>10</xdr:col>
      <xdr:colOff>586740</xdr:colOff>
      <xdr:row>28</xdr:row>
      <xdr:rowOff>129540</xdr:rowOff>
    </xdr:to>
    <xdr:sp macro="" textlink="">
      <xdr:nvSpPr>
        <xdr:cNvPr id="2" name="TextBox 1"/>
        <xdr:cNvSpPr txBox="1"/>
      </xdr:nvSpPr>
      <xdr:spPr>
        <a:xfrm>
          <a:off x="594360" y="167640"/>
          <a:ext cx="6088380" cy="508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24-06</a:t>
          </a:r>
        </a:p>
        <a:p>
          <a:pPr fontAlgn="ctr"/>
          <a:r>
            <a:rPr lang="en-US">
              <a:effectLst/>
            </a:rPr>
            <a:t>XYZ stock price and dividend history are as follows:    </a:t>
          </a:r>
        </a:p>
        <a:p>
          <a:pPr fontAlgn="ctr"/>
          <a:r>
            <a:rPr lang="en-US">
              <a:effectLst/>
            </a:rPr>
            <a:t>Year                              Beginning-of-Year Price                     Dividend Paid at  Year-End</a:t>
          </a:r>
        </a:p>
        <a:p>
          <a:pPr fontAlgn="ctr"/>
          <a:r>
            <a:rPr lang="en-US">
              <a:effectLst/>
            </a:rPr>
            <a:t>2013                                          $ 100                                                            $ 4  </a:t>
          </a:r>
        </a:p>
        <a:p>
          <a:pPr fontAlgn="ctr"/>
          <a:r>
            <a:rPr lang="en-US">
              <a:effectLst/>
            </a:rPr>
            <a:t>2014                                             120                                                               4   </a:t>
          </a:r>
        </a:p>
        <a:p>
          <a:pPr fontAlgn="ctr"/>
          <a:r>
            <a:rPr lang="en-US">
              <a:effectLst/>
            </a:rPr>
            <a:t>2015                                               90                                                               4   </a:t>
          </a:r>
        </a:p>
        <a:p>
          <a:pPr fontAlgn="ctr"/>
          <a:r>
            <a:rPr lang="en-US">
              <a:effectLst/>
            </a:rPr>
            <a:t>2016                                             100                                                               4      </a:t>
          </a:r>
        </a:p>
        <a:p>
          <a:pPr fontAlgn="ctr"/>
          <a:endParaRPr lang="en-US">
            <a:effectLst/>
          </a:endParaRPr>
        </a:p>
        <a:p>
          <a:pPr fontAlgn="ctr"/>
          <a:r>
            <a:rPr lang="en-US">
              <a:effectLst/>
            </a:rPr>
            <a:t> An investor buys three shares of XYZ at the beginning of 2013, buys another two shares at the beginning of 2014, sells one share at the beginning of 2015, and sells all four remaining shares at the beginning of 2016.</a:t>
          </a:r>
        </a:p>
        <a:p>
          <a:pPr fontAlgn="ctr"/>
          <a:endParaRPr lang="en-US">
            <a:effectLst/>
          </a:endParaRPr>
        </a:p>
        <a:p>
          <a:pPr fontAlgn="ctr"/>
          <a:r>
            <a:rPr lang="en-US">
              <a:effectLst/>
            </a:rPr>
            <a:t>   </a:t>
          </a:r>
          <a:r>
            <a:rPr lang="en-US" b="1">
              <a:effectLst/>
            </a:rPr>
            <a:t>a.</a:t>
          </a:r>
          <a:r>
            <a:rPr lang="en-US">
              <a:effectLst/>
            </a:rPr>
            <a:t>What are the arithmetic and geometric average time-weighted rates of return for the investor?</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(Round your year-by-year rates of return and final answer to 2 decimal places. Do not round other calculations. Round your answers to 2 decimal places. Omit the "%" sign in your response.)</a:t>
          </a:r>
          <a:endParaRPr lang="en-US">
            <a:effectLst/>
          </a:endParaRPr>
        </a:p>
        <a:p>
          <a:pPr fontAlgn="ctr"/>
          <a:r>
            <a:rPr lang="en-US">
              <a:effectLst/>
            </a:rPr>
            <a:t>  </a:t>
          </a:r>
          <a:br>
            <a:rPr lang="en-US">
              <a:effectLst/>
            </a:rPr>
          </a:br>
          <a:r>
            <a:rPr lang="en-US">
              <a:effectLst/>
            </a:rPr>
            <a:t> Arithmetic average rate of return %    </a:t>
          </a:r>
        </a:p>
        <a:p>
          <a:pPr fontAlgn="ctr"/>
          <a:endParaRPr lang="en-US">
            <a:effectLst/>
          </a:endParaRPr>
        </a:p>
        <a:p>
          <a:pPr fontAlgn="ctr"/>
          <a:r>
            <a:rPr lang="en-US">
              <a:effectLst/>
            </a:rPr>
            <a:t> Geometric average rate of return %    </a:t>
          </a:r>
        </a:p>
        <a:p>
          <a:pPr fontAlgn="ctr"/>
          <a:r>
            <a:rPr lang="en-US">
              <a:effectLst/>
            </a:rPr>
            <a:t/>
          </a:r>
          <a:br>
            <a:rPr lang="en-US">
              <a:effectLst/>
            </a:rPr>
          </a:br>
          <a:r>
            <a:rPr lang="en-US" b="1">
              <a:effectLst/>
            </a:rPr>
            <a:t>b.</a:t>
          </a:r>
          <a:r>
            <a:rPr lang="en-US">
              <a:effectLst/>
            </a:rPr>
            <a:t>What is the dollar-weighted rate of return? (</a:t>
          </a:r>
          <a:r>
            <a:rPr lang="en-US" i="1">
              <a:effectLst/>
            </a:rPr>
            <a:t>Hint</a:t>
          </a:r>
          <a:r>
            <a:rPr lang="en-US">
              <a:effectLst/>
            </a:rPr>
            <a:t>: Carefully prepare a chart of cash flows for the </a:t>
          </a:r>
          <a:r>
            <a:rPr lang="en-US" i="1">
              <a:effectLst/>
            </a:rPr>
            <a:t>four</a:t>
          </a:r>
          <a:r>
            <a:rPr lang="en-US">
              <a:effectLst/>
            </a:rPr>
            <a:t> dates corresponding to the turns of the year for January 1, 2013, to January 1, 2016. If your calculator cannot calculate internal rate of return, you will have to use trial and error.) </a:t>
          </a:r>
          <a:r>
            <a:rPr lang="en-US" sz="1100" b="1">
              <a:solidFill>
                <a:schemeClr val="dk1"/>
              </a:solidFill>
              <a:effectLst/>
              <a:latin typeface="+mn-lt"/>
              <a:ea typeface="+mn-ea"/>
              <a:cs typeface="+mn-cs"/>
            </a:rPr>
            <a:t>(Round your answers to 4 decimal places. Negative amount should be indicated by a minus sign. Omit the "%" sign in your response.)</a:t>
          </a:r>
        </a:p>
        <a:p>
          <a:pPr fontAlgn="ctr"/>
          <a:endParaRPr lang="en-US">
            <a:effectLst/>
          </a:endParaRPr>
        </a:p>
        <a:p>
          <a:r>
            <a:rPr lang="en-US">
              <a:effectLst/>
            </a:rPr>
            <a:t> Dollar-weighted rate of return %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586740</xdr:colOff>
      <xdr:row>0</xdr:row>
      <xdr:rowOff>167640</xdr:rowOff>
    </xdr:from>
    <xdr:to>
      <xdr:col>11</xdr:col>
      <xdr:colOff>228600</xdr:colOff>
      <xdr:row>24</xdr:row>
      <xdr:rowOff>137160</xdr:rowOff>
    </xdr:to>
    <xdr:sp macro="" textlink="">
      <xdr:nvSpPr>
        <xdr:cNvPr id="2" name="TextBox 1"/>
        <xdr:cNvSpPr txBox="1"/>
      </xdr:nvSpPr>
      <xdr:spPr>
        <a:xfrm>
          <a:off x="586740" y="167640"/>
          <a:ext cx="6347460" cy="435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24-07</a:t>
          </a:r>
        </a:p>
        <a:p>
          <a:pPr fontAlgn="ctr"/>
          <a:r>
            <a:rPr lang="en-US">
              <a:effectLst/>
            </a:rPr>
            <a:t>A manager buys three shares of stock today, and then sells one of those shares each year for the next 3 years. His actions and the price history of the stock are summarized below. The stock pays no dividends.</a:t>
          </a:r>
        </a:p>
        <a:p>
          <a:pPr fontAlgn="ctr"/>
          <a:r>
            <a:rPr lang="en-US">
              <a:effectLst/>
            </a:rPr>
            <a:t/>
          </a:r>
          <a:br>
            <a:rPr lang="en-US">
              <a:effectLst/>
            </a:rPr>
          </a:br>
          <a:r>
            <a:rPr lang="en-US">
              <a:effectLst/>
            </a:rPr>
            <a:t>Time                        Price                                              Action</a:t>
          </a:r>
        </a:p>
        <a:p>
          <a:pPr fontAlgn="ctr"/>
          <a:r>
            <a:rPr lang="en-US">
              <a:effectLst/>
            </a:rPr>
            <a:t>0                               $90                                           Buy 3 shares</a:t>
          </a:r>
        </a:p>
        <a:p>
          <a:pPr fontAlgn="ctr"/>
          <a:r>
            <a:rPr lang="en-US">
              <a:effectLst/>
            </a:rPr>
            <a:t>1                               100                                           Sell 1 share</a:t>
          </a:r>
        </a:p>
        <a:p>
          <a:pPr fontAlgn="ctr"/>
          <a:r>
            <a:rPr lang="en-US">
              <a:effectLst/>
            </a:rPr>
            <a:t>2                               100                                           Sell 1 share</a:t>
          </a:r>
        </a:p>
        <a:p>
          <a:pPr fontAlgn="ctr"/>
          <a:r>
            <a:rPr lang="en-US">
              <a:effectLst/>
            </a:rPr>
            <a:t>3                               100                                           Sell 1 share</a:t>
          </a:r>
        </a:p>
        <a:p>
          <a:pPr fontAlgn="ctr"/>
          <a:r>
            <a:rPr lang="en-US">
              <a:effectLst/>
            </a:rPr>
            <a:t/>
          </a:r>
          <a:br>
            <a:rPr lang="en-US">
              <a:effectLst/>
            </a:rPr>
          </a:br>
          <a:r>
            <a:rPr lang="en-US" b="1">
              <a:effectLst/>
            </a:rPr>
            <a:t>a.</a:t>
          </a:r>
          <a:r>
            <a:rPr lang="en-US">
              <a:effectLst/>
            </a:rPr>
            <a:t>Calculate the time-weighted geometric average return on this “portfolio.” </a:t>
          </a:r>
          <a:r>
            <a:rPr lang="en-US" sz="1100" b="1">
              <a:solidFill>
                <a:schemeClr val="dk1"/>
              </a:solidFill>
              <a:effectLst/>
              <a:latin typeface="+mn-lt"/>
              <a:ea typeface="+mn-ea"/>
              <a:cs typeface="+mn-cs"/>
            </a:rPr>
            <a:t>(Do not round intermediate calculations. Round your answer to 2 decimal places. Omit the "%" sign in your response.)</a:t>
          </a:r>
          <a:endParaRPr lang="en-US">
            <a:effectLst/>
          </a:endParaRPr>
        </a:p>
        <a:p>
          <a:pPr fontAlgn="ctr"/>
          <a:r>
            <a:rPr lang="en-US">
              <a:effectLst/>
            </a:rPr>
            <a:t/>
          </a:r>
          <a:br>
            <a:rPr lang="en-US">
              <a:effectLst/>
            </a:rPr>
          </a:br>
          <a:r>
            <a:rPr lang="en-US">
              <a:effectLst/>
            </a:rPr>
            <a:t>  Geometric average return %  </a:t>
          </a:r>
        </a:p>
        <a:p>
          <a:pPr fontAlgn="ctr"/>
          <a:r>
            <a:rPr lang="en-US">
              <a:effectLst/>
            </a:rPr>
            <a:t/>
          </a:r>
          <a:br>
            <a:rPr lang="en-US">
              <a:effectLst/>
            </a:rPr>
          </a:br>
          <a:r>
            <a:rPr lang="en-US" b="1">
              <a:effectLst/>
            </a:rPr>
            <a:t>b.</a:t>
          </a:r>
          <a:r>
            <a:rPr lang="en-US">
              <a:effectLst/>
            </a:rPr>
            <a:t>Calculate the time-weighted arithmetic average return on this portfolio.</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(Do not round intermediate calculations. Round your answer to 2 decimal places. Omit the "%" sign in your response.)</a:t>
          </a:r>
          <a:endParaRPr lang="en-US">
            <a:effectLst/>
          </a:endParaRPr>
        </a:p>
        <a:p>
          <a:pPr fontAlgn="ctr"/>
          <a:r>
            <a:rPr lang="en-US">
              <a:effectLst/>
            </a:rPr>
            <a:t/>
          </a:r>
          <a:br>
            <a:rPr lang="en-US">
              <a:effectLst/>
            </a:rPr>
          </a:br>
          <a:r>
            <a:rPr lang="en-US">
              <a:effectLst/>
            </a:rPr>
            <a:t>  Arithmetic average return %  </a:t>
          </a:r>
        </a:p>
        <a:p>
          <a:pPr fontAlgn="ctr"/>
          <a:r>
            <a:rPr lang="en-US">
              <a:effectLst/>
            </a:rPr>
            <a:t/>
          </a:r>
          <a:br>
            <a:rPr lang="en-US">
              <a:effectLst/>
            </a:rPr>
          </a:br>
          <a:r>
            <a:rPr lang="en-US" b="1">
              <a:effectLst/>
            </a:rPr>
            <a:t>c.</a:t>
          </a:r>
          <a:r>
            <a:rPr lang="en-US">
              <a:effectLst/>
            </a:rPr>
            <a:t>Calculate the dollar-weighted average return on this portfolio.</a:t>
          </a:r>
          <a:r>
            <a:rPr lang="en-US" sz="1100" b="1">
              <a:solidFill>
                <a:schemeClr val="dk1"/>
              </a:solidFill>
              <a:effectLst/>
              <a:latin typeface="+mn-lt"/>
              <a:ea typeface="+mn-ea"/>
              <a:cs typeface="+mn-cs"/>
            </a:rPr>
            <a:t> (Do not round intermediate calculations. Round your answer to 2 decimal places. Omit the "%" sign in your response.)</a:t>
          </a:r>
          <a:endParaRPr lang="en-US">
            <a:effectLst/>
          </a:endParaRPr>
        </a:p>
        <a:p>
          <a:r>
            <a:rPr lang="en-US">
              <a:effectLst/>
            </a:rPr>
            <a:t/>
          </a:r>
          <a:br>
            <a:rPr lang="en-US">
              <a:effectLst/>
            </a:rPr>
          </a:br>
          <a:r>
            <a:rPr lang="en-US">
              <a:effectLst/>
            </a:rPr>
            <a:t>  Dollar-weighted average return %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1</xdr:row>
      <xdr:rowOff>7620</xdr:rowOff>
    </xdr:from>
    <xdr:to>
      <xdr:col>12</xdr:col>
      <xdr:colOff>373380</xdr:colOff>
      <xdr:row>22</xdr:row>
      <xdr:rowOff>129540</xdr:rowOff>
    </xdr:to>
    <xdr:sp macro="" textlink="">
      <xdr:nvSpPr>
        <xdr:cNvPr id="2" name="TextBox 1"/>
        <xdr:cNvSpPr txBox="1"/>
      </xdr:nvSpPr>
      <xdr:spPr>
        <a:xfrm>
          <a:off x="617220" y="190500"/>
          <a:ext cx="7071360" cy="5852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24-09</a:t>
          </a:r>
        </a:p>
        <a:p>
          <a:pPr fontAlgn="ctr"/>
          <a:r>
            <a:rPr lang="en-US">
              <a:effectLst/>
            </a:rPr>
            <a:t>Consider the two (excess return) index-model regression results for stocks </a:t>
          </a:r>
          <a:r>
            <a:rPr lang="en-US" i="1">
              <a:effectLst/>
            </a:rPr>
            <a:t>A</a:t>
          </a:r>
          <a:r>
            <a:rPr lang="en-US">
              <a:effectLst/>
            </a:rPr>
            <a:t> and </a:t>
          </a:r>
          <a:r>
            <a:rPr lang="en-US" i="1">
              <a:effectLst/>
            </a:rPr>
            <a:t>B</a:t>
          </a:r>
          <a:r>
            <a:rPr lang="en-US">
              <a:effectLst/>
            </a:rPr>
            <a:t>. The risk-free rate over the period was 6%, and the market’s average return was 14%. Performance is measured using an index model regression on excess returns.</a:t>
          </a:r>
        </a:p>
        <a:p>
          <a:pPr fontAlgn="ctr"/>
          <a:r>
            <a:rPr lang="en-US">
              <a:effectLst/>
            </a:rPr>
            <a:t/>
          </a:r>
          <a:br>
            <a:rPr lang="en-US">
              <a:effectLst/>
            </a:rPr>
          </a:br>
          <a:r>
            <a:rPr lang="en-US">
              <a:effectLst/>
            </a:rPr>
            <a:t>                                                                                                  Stock </a:t>
          </a:r>
          <a:r>
            <a:rPr lang="en-US" i="1">
              <a:effectLst/>
            </a:rPr>
            <a:t>A                                                      </a:t>
          </a:r>
          <a:r>
            <a:rPr lang="en-US">
              <a:effectLst/>
            </a:rPr>
            <a:t>Stock </a:t>
          </a:r>
          <a:r>
            <a:rPr lang="en-US" i="1">
              <a:effectLst/>
            </a:rPr>
            <a:t>B</a:t>
          </a:r>
          <a:r>
            <a:rPr lang="en-US">
              <a:effectLst/>
            </a:rPr>
            <a:t>   </a:t>
          </a:r>
        </a:p>
        <a:p>
          <a:pPr fontAlgn="ctr"/>
          <a:r>
            <a:rPr lang="en-US">
              <a:effectLst/>
            </a:rPr>
            <a:t>Index model regression estimates                                1% + 1.2(</a:t>
          </a:r>
          <a:r>
            <a:rPr lang="en-US" i="1">
              <a:effectLst/>
            </a:rPr>
            <a:t>r</a:t>
          </a:r>
          <a:r>
            <a:rPr lang="en-US" i="1" baseline="-25000">
              <a:effectLst/>
            </a:rPr>
            <a:t>M</a:t>
          </a:r>
          <a:r>
            <a:rPr lang="en-US">
              <a:effectLst/>
            </a:rPr>
            <a:t> − </a:t>
          </a:r>
          <a:r>
            <a:rPr lang="en-US" i="1">
              <a:effectLst/>
            </a:rPr>
            <a:t>r</a:t>
          </a:r>
          <a:r>
            <a:rPr lang="en-US" i="1" baseline="-25000">
              <a:effectLst/>
            </a:rPr>
            <a:t>f</a:t>
          </a:r>
          <a:r>
            <a:rPr lang="en-US">
              <a:effectLst/>
            </a:rPr>
            <a:t>)                                      2% + .8(</a:t>
          </a:r>
          <a:r>
            <a:rPr lang="en-US" i="1">
              <a:effectLst/>
            </a:rPr>
            <a:t>r</a:t>
          </a:r>
          <a:r>
            <a:rPr lang="en-US" i="1" baseline="-25000">
              <a:effectLst/>
            </a:rPr>
            <a:t>M</a:t>
          </a:r>
          <a:r>
            <a:rPr lang="en-US">
              <a:effectLst/>
            </a:rPr>
            <a:t> − </a:t>
          </a:r>
          <a:r>
            <a:rPr lang="en-US" i="1">
              <a:effectLst/>
            </a:rPr>
            <a:t>r</a:t>
          </a:r>
          <a:r>
            <a:rPr lang="en-US" i="1" baseline="-25000">
              <a:effectLst/>
            </a:rPr>
            <a:t>f</a:t>
          </a:r>
          <a:r>
            <a:rPr lang="en-US">
              <a:effectLst/>
            </a:rPr>
            <a:t>)  </a:t>
          </a:r>
        </a:p>
        <a:p>
          <a:pPr fontAlgn="ctr"/>
          <a:r>
            <a:rPr lang="en-US">
              <a:effectLst/>
            </a:rPr>
            <a:t>R-square                                                                                   .576                                                            .436   </a:t>
          </a:r>
        </a:p>
        <a:p>
          <a:pPr fontAlgn="ctr"/>
          <a:r>
            <a:rPr lang="en-US">
              <a:effectLst/>
            </a:rPr>
            <a:t>Residual standard deviation, </a:t>
          </a:r>
          <a:r>
            <a:rPr lang="el-GR">
              <a:effectLst/>
            </a:rPr>
            <a:t>σ(</a:t>
          </a:r>
          <a:r>
            <a:rPr lang="en-US" i="1">
              <a:effectLst/>
            </a:rPr>
            <a:t>e</a:t>
          </a:r>
          <a:r>
            <a:rPr lang="en-US">
              <a:effectLst/>
            </a:rPr>
            <a:t>)                                        10.3%                                                         19.1%   </a:t>
          </a:r>
        </a:p>
        <a:p>
          <a:pPr fontAlgn="ctr"/>
          <a:r>
            <a:rPr lang="en-US">
              <a:effectLst/>
            </a:rPr>
            <a:t>Standard deviation of excess returns                                  21.6%                                                         24.9%</a:t>
          </a:r>
        </a:p>
        <a:p>
          <a:pPr fontAlgn="ctr"/>
          <a:r>
            <a:rPr lang="en-US">
              <a:effectLst/>
            </a:rPr>
            <a:t/>
          </a:r>
          <a:br>
            <a:rPr lang="en-US">
              <a:effectLst/>
            </a:rPr>
          </a:br>
          <a:r>
            <a:rPr lang="en-US" b="1">
              <a:effectLst/>
            </a:rPr>
            <a:t>a.</a:t>
          </a:r>
          <a:r>
            <a:rPr lang="en-US">
              <a:effectLst/>
            </a:rPr>
            <a:t>Calculate the following statistics for each stock: </a:t>
          </a:r>
          <a:r>
            <a:rPr lang="en-US" sz="1100" b="1">
              <a:solidFill>
                <a:schemeClr val="dk1"/>
              </a:solidFill>
              <a:effectLst/>
              <a:latin typeface="+mn-lt"/>
              <a:ea typeface="+mn-ea"/>
              <a:cs typeface="+mn-cs"/>
            </a:rPr>
            <a:t>(Round your answers to 4 decimal places. Omit the "%" sign in your response.)</a:t>
          </a:r>
          <a:endParaRPr lang="en-US">
            <a:effectLst/>
          </a:endParaRPr>
        </a:p>
        <a:p>
          <a:pPr fontAlgn="t"/>
          <a:r>
            <a:rPr lang="en-US">
              <a:effectLst/>
            </a:rPr>
            <a:t/>
          </a:r>
          <a:br>
            <a:rPr lang="en-US">
              <a:effectLst/>
            </a:rPr>
          </a:br>
          <a:r>
            <a:rPr lang="en-US">
              <a:effectLst/>
            </a:rPr>
            <a:t>                                                                                                     Stock A                                                        Stock B      </a:t>
          </a:r>
        </a:p>
        <a:p>
          <a:pPr fontAlgn="t"/>
          <a:endParaRPr lang="en-US">
            <a:effectLst/>
          </a:endParaRPr>
        </a:p>
        <a:p>
          <a:pPr fontAlgn="t"/>
          <a:r>
            <a:rPr lang="en-US">
              <a:effectLst/>
            </a:rPr>
            <a:t> i.Alpha                                                                                                       %                                                                 % </a:t>
          </a:r>
        </a:p>
        <a:p>
          <a:pPr fontAlgn="t"/>
          <a:endParaRPr lang="en-US">
            <a:effectLst/>
          </a:endParaRPr>
        </a:p>
        <a:p>
          <a:pPr fontAlgn="t"/>
          <a:r>
            <a:rPr lang="en-US">
              <a:effectLst/>
            </a:rPr>
            <a:t> ii.Information ratio    </a:t>
          </a:r>
        </a:p>
        <a:p>
          <a:pPr fontAlgn="t"/>
          <a:endParaRPr lang="en-US">
            <a:effectLst/>
          </a:endParaRPr>
        </a:p>
        <a:p>
          <a:pPr fontAlgn="t"/>
          <a:r>
            <a:rPr lang="en-US">
              <a:effectLst/>
            </a:rPr>
            <a:t> iii.Sharpe ratio    </a:t>
          </a:r>
        </a:p>
        <a:p>
          <a:pPr fontAlgn="t"/>
          <a:endParaRPr lang="en-US">
            <a:effectLst/>
          </a:endParaRPr>
        </a:p>
        <a:p>
          <a:pPr fontAlgn="t"/>
          <a:r>
            <a:rPr lang="en-US">
              <a:effectLst/>
            </a:rPr>
            <a:t> iv.Treynor measure  </a:t>
          </a:r>
        </a:p>
        <a:p>
          <a:pPr fontAlgn="t"/>
          <a:r>
            <a:rPr lang="en-US">
              <a:effectLst/>
            </a:rPr>
            <a:t/>
          </a:r>
          <a:br>
            <a:rPr lang="en-US">
              <a:effectLst/>
            </a:rPr>
          </a:br>
          <a:r>
            <a:rPr lang="en-US" b="1">
              <a:effectLst/>
            </a:rPr>
            <a:t>b.</a:t>
          </a:r>
          <a:r>
            <a:rPr lang="en-US">
              <a:effectLst/>
            </a:rPr>
            <a:t>Which stock is the best choice under the following circumstances?</a:t>
          </a:r>
        </a:p>
        <a:p>
          <a:pPr fontAlgn="t"/>
          <a:r>
            <a:rPr lang="en-US">
              <a:effectLst/>
            </a:rPr>
            <a:t/>
          </a:r>
          <a:br>
            <a:rPr lang="en-US">
              <a:effectLst/>
            </a:rPr>
          </a:br>
          <a:r>
            <a:rPr lang="en-US">
              <a:effectLst/>
            </a:rPr>
            <a:t> i.This is the only risky asset to be held by the investor. </a:t>
          </a:r>
        </a:p>
        <a:p>
          <a:pPr fontAlgn="t"/>
          <a:r>
            <a:rPr lang="en-US">
              <a:effectLst/>
            </a:rPr>
            <a:t>   </a:t>
          </a:r>
        </a:p>
        <a:p>
          <a:pPr fontAlgn="t"/>
          <a:r>
            <a:rPr lang="en-US">
              <a:effectLst/>
            </a:rPr>
            <a:t> ii.This stock will be mixed with the rest of the investor’s portfolio, currently composed solely of holdings in the market-index fund.</a:t>
          </a:r>
        </a:p>
        <a:p>
          <a:pPr fontAlgn="t"/>
          <a:endParaRPr lang="en-US">
            <a:effectLst/>
          </a:endParaRPr>
        </a:p>
        <a:p>
          <a:pPr fontAlgn="t"/>
          <a:r>
            <a:rPr lang="en-US">
              <a:effectLst/>
            </a:rPr>
            <a:t> iii.This is one of many stocks that the investor is analyzing to form an actively managed stock portfolio.</a:t>
          </a:r>
        </a:p>
        <a:p>
          <a:r>
            <a:rPr lang="en-US">
              <a:effectLst/>
            </a:rPr>
            <a:t> </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xdr:colOff>
      <xdr:row>1</xdr:row>
      <xdr:rowOff>7620</xdr:rowOff>
    </xdr:from>
    <xdr:to>
      <xdr:col>12</xdr:col>
      <xdr:colOff>281940</xdr:colOff>
      <xdr:row>33</xdr:row>
      <xdr:rowOff>83820</xdr:rowOff>
    </xdr:to>
    <xdr:sp macro="" textlink="">
      <xdr:nvSpPr>
        <xdr:cNvPr id="2" name="TextBox 1"/>
        <xdr:cNvSpPr txBox="1"/>
      </xdr:nvSpPr>
      <xdr:spPr>
        <a:xfrm>
          <a:off x="632460" y="190500"/>
          <a:ext cx="6964680" cy="5928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24-11</a:t>
          </a:r>
        </a:p>
        <a:p>
          <a:pPr fontAlgn="ctr"/>
          <a:r>
            <a:rPr lang="en-US">
              <a:effectLst/>
            </a:rPr>
            <a:t>Consider the following information regarding the performance of a money manager in a recent month. The table represents the actual return of each sector of the manager’s portfolio in column 1, the fraction of the portfolio allocated to each sector in column 2, the benchmark or neutral sector allocations in column 3, and the returns of sector indices in column 4.</a:t>
          </a:r>
        </a:p>
        <a:p>
          <a:pPr fontAlgn="ctr"/>
          <a:r>
            <a:rPr lang="en-US">
              <a:effectLst/>
            </a:rPr>
            <a:t/>
          </a:r>
          <a:br>
            <a:rPr lang="en-US">
              <a:effectLst/>
            </a:rPr>
          </a:br>
          <a:r>
            <a:rPr lang="en-US">
              <a:effectLst/>
            </a:rPr>
            <a:t>                                                                     Actual Return  Actual Weight      Benchmark Weight      Index Return </a:t>
          </a:r>
        </a:p>
        <a:p>
          <a:pPr fontAlgn="ctr"/>
          <a:r>
            <a:rPr lang="en-US">
              <a:effectLst/>
            </a:rPr>
            <a:t>Equity                                                                 2%                     0.70                           0.60                       2.5% (S&amp;P 500)  </a:t>
          </a:r>
        </a:p>
        <a:p>
          <a:pPr fontAlgn="ctr"/>
          <a:r>
            <a:rPr lang="en-US">
              <a:effectLst/>
            </a:rPr>
            <a:t>Bonds                                                                 1                        0.20                            0.30                       1.2 (Salomon Index)</a:t>
          </a:r>
        </a:p>
        <a:p>
          <a:pPr fontAlgn="ctr"/>
          <a:r>
            <a:rPr lang="en-US">
              <a:effectLst/>
            </a:rPr>
            <a:t>Cash                                                                   0.5                     0.10                            0.10                        0.5</a:t>
          </a:r>
        </a:p>
        <a:p>
          <a:pPr fontAlgn="ctr"/>
          <a:r>
            <a:rPr lang="en-US">
              <a:effectLst/>
            </a:rPr>
            <a:t/>
          </a:r>
          <a:br>
            <a:rPr lang="en-US">
              <a:effectLst/>
            </a:rPr>
          </a:br>
          <a:r>
            <a:rPr lang="en-US" b="1">
              <a:effectLst/>
            </a:rPr>
            <a:t>a-1.</a:t>
          </a:r>
          <a:r>
            <a:rPr lang="en-US">
              <a:effectLst/>
            </a:rPr>
            <a:t>What was the manager’s return in the month? </a:t>
          </a:r>
          <a:r>
            <a:rPr lang="en-US" sz="1100" b="1">
              <a:solidFill>
                <a:schemeClr val="dk1"/>
              </a:solidFill>
              <a:effectLst/>
              <a:latin typeface="+mn-lt"/>
              <a:ea typeface="+mn-ea"/>
              <a:cs typeface="+mn-cs"/>
            </a:rPr>
            <a:t>(Do not round intermediate calculations. Input all amounts as positive values. Round your answer to 2 decimal places. Omit the "%" sign in your response.)</a:t>
          </a:r>
          <a:endParaRPr lang="en-US">
            <a:effectLst/>
          </a:endParaRPr>
        </a:p>
        <a:p>
          <a:pPr fontAlgn="ctr"/>
          <a:r>
            <a:rPr lang="en-US">
              <a:effectLst/>
            </a:rPr>
            <a:t/>
          </a:r>
          <a:br>
            <a:rPr lang="en-US">
              <a:effectLst/>
            </a:rPr>
          </a:br>
          <a:r>
            <a:rPr lang="en-US">
              <a:effectLst/>
            </a:rPr>
            <a:t>  The manager’s return in the month is %  </a:t>
          </a:r>
        </a:p>
        <a:p>
          <a:pPr fontAlgn="ctr"/>
          <a:r>
            <a:rPr lang="en-US">
              <a:effectLst/>
            </a:rPr>
            <a:t/>
          </a:r>
          <a:br>
            <a:rPr lang="en-US">
              <a:effectLst/>
            </a:rPr>
          </a:br>
          <a:r>
            <a:rPr lang="en-US" b="1">
              <a:effectLst/>
            </a:rPr>
            <a:t>a-2.</a:t>
          </a:r>
          <a:r>
            <a:rPr lang="en-US">
              <a:effectLst/>
            </a:rPr>
            <a:t>What was her overperformance or underperformance?</a:t>
          </a:r>
          <a:r>
            <a:rPr lang="en-US" b="1">
              <a:effectLst/>
            </a:rPr>
            <a:t> </a:t>
          </a:r>
          <a:r>
            <a:rPr lang="en-US" sz="1100" b="1">
              <a:solidFill>
                <a:schemeClr val="dk1"/>
              </a:solidFill>
              <a:effectLst/>
              <a:latin typeface="+mn-lt"/>
              <a:ea typeface="+mn-ea"/>
              <a:cs typeface="+mn-cs"/>
            </a:rPr>
            <a:t>(Do not round intermediate calculations. Input all amounts as positive values. Round your answer to 2 decimal places. Omit the "%" sign in your response.)</a:t>
          </a:r>
          <a:endParaRPr lang="en-US">
            <a:effectLst/>
          </a:endParaRPr>
        </a:p>
        <a:p>
          <a:pPr fontAlgn="ctr"/>
          <a:r>
            <a:rPr lang="en-US">
              <a:effectLst/>
            </a:rPr>
            <a:t/>
          </a:r>
          <a:br>
            <a:rPr lang="en-US">
              <a:effectLst/>
            </a:rPr>
          </a:br>
          <a:r>
            <a:rPr lang="en-US">
              <a:effectLst/>
            </a:rPr>
            <a:t>       Over performance                         Underperformance                                                             %  </a:t>
          </a:r>
        </a:p>
        <a:p>
          <a:pPr fontAlgn="ctr"/>
          <a:r>
            <a:rPr lang="en-US">
              <a:effectLst/>
            </a:rPr>
            <a:t/>
          </a:r>
          <a:br>
            <a:rPr lang="en-US">
              <a:effectLst/>
            </a:rPr>
          </a:br>
          <a:r>
            <a:rPr lang="en-US" b="1">
              <a:effectLst/>
            </a:rPr>
            <a:t>b.</a:t>
          </a:r>
          <a:r>
            <a:rPr lang="en-US">
              <a:effectLst/>
            </a:rPr>
            <a:t>What was the contribution of security selection to relative performance?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(Do not round intermediate calculations. Round your answer to 2 decimal places.</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Negative amount should be indicated by a minus sign.</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Omit the "%" sign in your response.)</a:t>
          </a:r>
          <a:endParaRPr lang="en-US">
            <a:effectLst/>
          </a:endParaRPr>
        </a:p>
        <a:p>
          <a:pPr fontAlgn="ctr"/>
          <a:r>
            <a:rPr lang="en-US">
              <a:effectLst/>
            </a:rPr>
            <a:t/>
          </a:r>
          <a:br>
            <a:rPr lang="en-US">
              <a:effectLst/>
            </a:rPr>
          </a:br>
          <a:r>
            <a:rPr lang="en-US">
              <a:effectLst/>
            </a:rPr>
            <a:t>  Contribution of security selection: %  </a:t>
          </a:r>
          <a:br>
            <a:rPr lang="en-US">
              <a:effectLst/>
            </a:rPr>
          </a:br>
          <a:r>
            <a:rPr lang="en-US" b="1">
              <a:effectLst/>
            </a:rPr>
            <a:t>c.</a:t>
          </a:r>
          <a:r>
            <a:rPr lang="en-US">
              <a:effectLst/>
            </a:rPr>
            <a:t/>
          </a:r>
          <a:br>
            <a:rPr lang="en-US">
              <a:effectLst/>
            </a:rPr>
          </a:br>
          <a:r>
            <a:rPr lang="en-US">
              <a:effectLst/>
            </a:rPr>
            <a:t/>
          </a:r>
          <a:br>
            <a:rPr lang="en-US">
              <a:effectLst/>
            </a:rPr>
          </a:br>
          <a:r>
            <a:rPr lang="en-US">
              <a:effectLst/>
            </a:rPr>
            <a:t/>
          </a:r>
          <a:br>
            <a:rPr lang="en-US">
              <a:effectLst/>
            </a:rPr>
          </a:br>
          <a:r>
            <a:rPr lang="en-US">
              <a:effectLst/>
            </a:rPr>
            <a:t>What was the contribution of asset allocation to relative performance? </a:t>
          </a:r>
          <a:r>
            <a:rPr lang="en-US" sz="1100" b="1">
              <a:solidFill>
                <a:schemeClr val="dk1"/>
              </a:solidFill>
              <a:effectLst/>
              <a:latin typeface="+mn-lt"/>
              <a:ea typeface="+mn-ea"/>
              <a:cs typeface="+mn-cs"/>
            </a:rPr>
            <a:t>(Do not round intermediate calculations. Round your answer to 2 decimal places. Omit the "%" sign in your response.)</a:t>
          </a:r>
          <a:endParaRPr lang="en-US">
            <a:effectLst/>
          </a:endParaRPr>
        </a:p>
        <a:p>
          <a:r>
            <a:rPr lang="en-US">
              <a:effectLst/>
            </a:rPr>
            <a:t/>
          </a:r>
          <a:br>
            <a:rPr lang="en-US">
              <a:effectLst/>
            </a:rPr>
          </a:br>
          <a:r>
            <a:rPr lang="en-US">
              <a:effectLst/>
            </a:rPr>
            <a:t>  Contribution of asset allocation: %  </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xdr:colOff>
      <xdr:row>1</xdr:row>
      <xdr:rowOff>7620</xdr:rowOff>
    </xdr:from>
    <xdr:to>
      <xdr:col>15</xdr:col>
      <xdr:colOff>548640</xdr:colOff>
      <xdr:row>25</xdr:row>
      <xdr:rowOff>129540</xdr:rowOff>
    </xdr:to>
    <xdr:sp macro="" textlink="">
      <xdr:nvSpPr>
        <xdr:cNvPr id="2" name="TextBox 1"/>
        <xdr:cNvSpPr txBox="1"/>
      </xdr:nvSpPr>
      <xdr:spPr>
        <a:xfrm>
          <a:off x="624840" y="190500"/>
          <a:ext cx="9067800" cy="451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24-12</a:t>
          </a:r>
        </a:p>
        <a:p>
          <a:pPr fontAlgn="ctr"/>
          <a:r>
            <a:rPr lang="en-US">
              <a:effectLst/>
            </a:rPr>
            <a:t>A global equity manager is assigned to select stocks from a universe of large stocks throughout the world. The manager will be evaluated by comparing her returns to the return on the MSCI World Market Portfolio, but she is free to hold stocks from various countries in whatever proportions she finds desirable. Results for a given month are contained in the following table:</a:t>
          </a:r>
        </a:p>
        <a:p>
          <a:pPr fontAlgn="ctr"/>
          <a:endParaRPr lang="en-US">
            <a:effectLst/>
          </a:endParaRPr>
        </a:p>
        <a:p>
          <a:pPr fontAlgn="ctr"/>
          <a:r>
            <a:rPr lang="en-US">
              <a:effectLst/>
            </a:rPr>
            <a:t>Country  Weight In MSCI Index   Manager’s Weight Manager’s Return in Country  Return of Stock Index</a:t>
          </a:r>
          <a:r>
            <a:rPr lang="en-US" baseline="0">
              <a:effectLst/>
            </a:rPr>
            <a:t> </a:t>
          </a:r>
          <a:r>
            <a:rPr lang="en-US">
              <a:effectLst/>
            </a:rPr>
            <a:t>for That</a:t>
          </a:r>
          <a:r>
            <a:rPr lang="en-US" baseline="0">
              <a:effectLst/>
            </a:rPr>
            <a:t> </a:t>
          </a:r>
          <a:r>
            <a:rPr lang="en-US">
              <a:effectLst/>
            </a:rPr>
            <a:t>Country   </a:t>
          </a:r>
        </a:p>
        <a:p>
          <a:pPr fontAlgn="ctr"/>
          <a:r>
            <a:rPr lang="en-US">
              <a:effectLst/>
            </a:rPr>
            <a:t>U.K.                 0.15                                       .30                                      20%                                                    12%   </a:t>
          </a:r>
        </a:p>
        <a:p>
          <a:pPr fontAlgn="ctr"/>
          <a:r>
            <a:rPr lang="en-US">
              <a:effectLst/>
            </a:rPr>
            <a:t>Japan              0.30                                       .10                                       15                                                       15   </a:t>
          </a:r>
        </a:p>
        <a:p>
          <a:pPr fontAlgn="ctr"/>
          <a:r>
            <a:rPr lang="en-US">
              <a:effectLst/>
            </a:rPr>
            <a:t>U.S.                 0.45                                       .40                                       10                                                       14   </a:t>
          </a:r>
        </a:p>
        <a:p>
          <a:pPr fontAlgn="ctr"/>
          <a:r>
            <a:rPr lang="en-US">
              <a:effectLst/>
            </a:rPr>
            <a:t>Germany       0.10                                       </a:t>
          </a:r>
          <a:r>
            <a:rPr lang="en-US" baseline="0">
              <a:effectLst/>
            </a:rPr>
            <a:t> </a:t>
          </a:r>
          <a:r>
            <a:rPr lang="en-US">
              <a:effectLst/>
            </a:rPr>
            <a:t>.20                                         5                                                       12</a:t>
          </a:r>
        </a:p>
        <a:p>
          <a:pPr fontAlgn="ctr"/>
          <a:r>
            <a:rPr lang="en-US">
              <a:effectLst/>
            </a:rPr>
            <a:t/>
          </a:r>
          <a:br>
            <a:rPr lang="en-US">
              <a:effectLst/>
            </a:rPr>
          </a:br>
          <a:r>
            <a:rPr lang="en-US" b="1">
              <a:effectLst/>
            </a:rPr>
            <a:t>a.</a:t>
          </a:r>
          <a:r>
            <a:rPr lang="en-US">
              <a:effectLst/>
            </a:rPr>
            <a:t>Calculate the total value added of all the manager’s decisions this period.</a:t>
          </a:r>
          <a:r>
            <a:rPr lang="en-US" sz="1100" b="1">
              <a:solidFill>
                <a:schemeClr val="dk1"/>
              </a:solidFill>
              <a:effectLst/>
              <a:latin typeface="+mn-lt"/>
              <a:ea typeface="+mn-ea"/>
              <a:cs typeface="+mn-cs"/>
            </a:rPr>
            <a:t> (Do not round intermediate calculations. Round your answer to 2 decimal places. Negative amount should be indicated by a minus sign. Omit the "%" sign in your response.)</a:t>
          </a:r>
          <a:endParaRPr lang="en-US">
            <a:effectLst/>
          </a:endParaRPr>
        </a:p>
        <a:p>
          <a:pPr fontAlgn="ctr"/>
          <a:r>
            <a:rPr lang="en-US">
              <a:effectLst/>
            </a:rPr>
            <a:t/>
          </a:r>
          <a:br>
            <a:rPr lang="en-US">
              <a:effectLst/>
            </a:rPr>
          </a:br>
          <a:r>
            <a:rPr lang="en-US">
              <a:effectLst/>
            </a:rPr>
            <a:t>   Added value                                                                          %  </a:t>
          </a:r>
        </a:p>
        <a:p>
          <a:pPr fontAlgn="ctr"/>
          <a:r>
            <a:rPr lang="en-US">
              <a:effectLst/>
            </a:rPr>
            <a:t/>
          </a:r>
          <a:br>
            <a:rPr lang="en-US">
              <a:effectLst/>
            </a:rPr>
          </a:br>
          <a:r>
            <a:rPr lang="en-US" b="1">
              <a:effectLst/>
            </a:rPr>
            <a:t>b.</a:t>
          </a:r>
          <a:r>
            <a:rPr lang="en-US">
              <a:effectLst/>
            </a:rPr>
            <a:t>Calculate the value added (or subtracted) by her </a:t>
          </a:r>
          <a:r>
            <a:rPr lang="en-US" i="1">
              <a:effectLst/>
            </a:rPr>
            <a:t>country</a:t>
          </a:r>
          <a:r>
            <a:rPr lang="en-US">
              <a:effectLst/>
            </a:rPr>
            <a:t> allocation decisions. </a:t>
          </a:r>
          <a:r>
            <a:rPr lang="en-US" sz="1100" b="1">
              <a:solidFill>
                <a:schemeClr val="dk1"/>
              </a:solidFill>
              <a:effectLst/>
              <a:latin typeface="+mn-lt"/>
              <a:ea typeface="+mn-ea"/>
              <a:cs typeface="+mn-cs"/>
            </a:rPr>
            <a:t>(Do not round intermediate calculations. Round your answer to 2 decimal places. Negative amount should be indicated by a minus sign. Omit the "%" sign in your response.)</a:t>
          </a:r>
          <a:endParaRPr lang="en-US">
            <a:effectLst/>
          </a:endParaRPr>
        </a:p>
        <a:p>
          <a:pPr fontAlgn="ctr"/>
          <a:r>
            <a:rPr lang="en-US">
              <a:effectLst/>
            </a:rPr>
            <a:t/>
          </a:r>
          <a:br>
            <a:rPr lang="en-US">
              <a:effectLst/>
            </a:rPr>
          </a:br>
          <a:r>
            <a:rPr lang="en-US">
              <a:effectLst/>
            </a:rPr>
            <a:t>  Contribution of country allocation                                     %  </a:t>
          </a:r>
        </a:p>
        <a:p>
          <a:pPr fontAlgn="ctr"/>
          <a:r>
            <a:rPr lang="en-US">
              <a:effectLst/>
            </a:rPr>
            <a:t/>
          </a:r>
          <a:br>
            <a:rPr lang="en-US">
              <a:effectLst/>
            </a:rPr>
          </a:br>
          <a:r>
            <a:rPr lang="en-US" b="1">
              <a:effectLst/>
            </a:rPr>
            <a:t>c.</a:t>
          </a:r>
          <a:r>
            <a:rPr lang="en-US">
              <a:effectLst/>
            </a:rPr>
            <a:t>Calculate the value added from her stock selection ability within countries. </a:t>
          </a:r>
          <a:r>
            <a:rPr lang="en-US" sz="1100" b="1">
              <a:solidFill>
                <a:schemeClr val="dk1"/>
              </a:solidFill>
              <a:effectLst/>
              <a:latin typeface="+mn-lt"/>
              <a:ea typeface="+mn-ea"/>
              <a:cs typeface="+mn-cs"/>
            </a:rPr>
            <a:t>(Do not round intermediate calculations. Round your answer to 2 decimal places. Negative amount should be indicated by a minus sign. Omit the "%" sign in your response.)</a:t>
          </a:r>
          <a:endParaRPr lang="en-US">
            <a:effectLst/>
          </a:endParaRPr>
        </a:p>
        <a:p>
          <a:r>
            <a:rPr lang="en-US">
              <a:effectLst/>
            </a:rPr>
            <a:t/>
          </a:r>
          <a:br>
            <a:rPr lang="en-US">
              <a:effectLst/>
            </a:rPr>
          </a:br>
          <a:r>
            <a:rPr lang="en-US">
              <a:effectLst/>
            </a:rPr>
            <a:t>  Contribution of stock selection                                           %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586740</xdr:colOff>
      <xdr:row>1</xdr:row>
      <xdr:rowOff>0</xdr:rowOff>
    </xdr:from>
    <xdr:to>
      <xdr:col>12</xdr:col>
      <xdr:colOff>533400</xdr:colOff>
      <xdr:row>20</xdr:row>
      <xdr:rowOff>106680</xdr:rowOff>
    </xdr:to>
    <xdr:sp macro="" textlink="">
      <xdr:nvSpPr>
        <xdr:cNvPr id="2" name="TextBox 1"/>
        <xdr:cNvSpPr txBox="1"/>
      </xdr:nvSpPr>
      <xdr:spPr>
        <a:xfrm>
          <a:off x="586740" y="182880"/>
          <a:ext cx="7261860" cy="358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24-16</a:t>
          </a:r>
        </a:p>
        <a:p>
          <a:pPr fontAlgn="ctr"/>
          <a:r>
            <a:rPr lang="en-US">
              <a:effectLst/>
            </a:rPr>
            <a:t>Bill Smith is evaluating the performance of four large-cap equity portfolios: Funds A, B, C, and D. As part of his analysis, Smith computed the Sharpe ratio and the Treynor measure for all four funds. Based on his finding, the ranks assigned to the four funds are as follows:</a:t>
          </a:r>
        </a:p>
        <a:p>
          <a:r>
            <a:rPr lang="en-US">
              <a:effectLst/>
            </a:rPr>
            <a:t/>
          </a:r>
          <a:br>
            <a:rPr lang="en-US">
              <a:effectLst/>
            </a:rPr>
          </a:br>
          <a:r>
            <a:rPr lang="en-US">
              <a:effectLst/>
            </a:rPr>
            <a:t>Fund                                             Treynor Measure Rank                                        Sharpe Ratio Rank</a:t>
          </a:r>
        </a:p>
        <a:p>
          <a:endParaRPr lang="en-US">
            <a:effectLst/>
          </a:endParaRPr>
        </a:p>
        <a:p>
          <a:r>
            <a:rPr lang="en-US">
              <a:effectLst/>
            </a:rPr>
            <a:t>A                                                                   1                                                                           4</a:t>
          </a:r>
        </a:p>
        <a:p>
          <a:r>
            <a:rPr lang="en-US">
              <a:effectLst/>
            </a:rPr>
            <a:t>B                                                                   2                                                                           3</a:t>
          </a:r>
        </a:p>
        <a:p>
          <a:r>
            <a:rPr lang="en-US">
              <a:effectLst/>
            </a:rPr>
            <a:t>C                                                                   3                                                                           2</a:t>
          </a:r>
        </a:p>
        <a:p>
          <a:r>
            <a:rPr lang="en-US">
              <a:effectLst/>
            </a:rPr>
            <a:t>D                                                                   4                                                                           1</a:t>
          </a:r>
        </a:p>
        <a:p>
          <a:r>
            <a:rPr lang="en-US">
              <a:effectLst/>
            </a:rPr>
            <a:t/>
          </a:r>
          <a:br>
            <a:rPr lang="en-US">
              <a:effectLst/>
            </a:rPr>
          </a:br>
          <a:r>
            <a:rPr lang="en-US">
              <a:effectLst/>
            </a:rPr>
            <a:t>The difference in rankings for Funds A and D is most likely due to: </a:t>
          </a:r>
        </a:p>
        <a:p>
          <a:endParaRPr lang="en-US">
            <a:effectLst/>
          </a:endParaRPr>
        </a:p>
        <a:p>
          <a:r>
            <a:rPr lang="en-US">
              <a:effectLst/>
            </a:rPr>
            <a:t>Different benchmarks used to evaluate each fund’s performance.</a:t>
          </a:r>
        </a:p>
        <a:p>
          <a:endParaRPr lang="en-US">
            <a:effectLst/>
          </a:endParaRPr>
        </a:p>
        <a:p>
          <a:r>
            <a:rPr lang="en-US">
              <a:effectLst/>
            </a:rPr>
            <a:t>A difference in risk premiums.</a:t>
          </a:r>
        </a:p>
        <a:p>
          <a:endParaRPr lang="en-US">
            <a:effectLst/>
          </a:endParaRPr>
        </a:p>
        <a:p>
          <a:r>
            <a:rPr lang="en-US">
              <a:effectLst/>
            </a:rPr>
            <a:t>A lack of diversification in Fund A as compared to Fund D.</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xdr:colOff>
      <xdr:row>0</xdr:row>
      <xdr:rowOff>144780</xdr:rowOff>
    </xdr:from>
    <xdr:to>
      <xdr:col>11</xdr:col>
      <xdr:colOff>403860</xdr:colOff>
      <xdr:row>25</xdr:row>
      <xdr:rowOff>175260</xdr:rowOff>
    </xdr:to>
    <xdr:sp macro="" textlink="">
      <xdr:nvSpPr>
        <xdr:cNvPr id="2" name="TextBox 1"/>
        <xdr:cNvSpPr txBox="1"/>
      </xdr:nvSpPr>
      <xdr:spPr>
        <a:xfrm>
          <a:off x="617220" y="144780"/>
          <a:ext cx="6492240" cy="5699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rPr>
            <a:t>Problem 24-17</a:t>
          </a:r>
        </a:p>
        <a:p>
          <a:pPr fontAlgn="ctr"/>
          <a:r>
            <a:rPr lang="en-US">
              <a:effectLst/>
            </a:rPr>
            <a:t>Primo Management Co. is looking at how best to evaluate the performance of its managers. Primo has been hearing more and more about benchmark portfolios and is interested in trying this approach. As such, the company hired Sally Jones, CFA, as a consultant to educate the managers on the best methods for constructing a benchmark portfolio, how best to choose a benchmark, whether the style of the fund under management matters, and what they should do with their global funds in terms of benchmarking.</a:t>
          </a:r>
        </a:p>
        <a:p>
          <a:pPr fontAlgn="ctr"/>
          <a:r>
            <a:rPr lang="en-US">
              <a:effectLst/>
            </a:rPr>
            <a:t> For the sake of discussion, Jones put together some comparative 2-year performance numbers that relate to Primo’s current domestic funds under management and a potential benchmark.</a:t>
          </a:r>
        </a:p>
        <a:p>
          <a:pPr fontAlgn="ctr"/>
          <a:r>
            <a:rPr lang="en-US">
              <a:effectLst/>
            </a:rPr>
            <a:t/>
          </a:r>
          <a:br>
            <a:rPr lang="en-US">
              <a:effectLst/>
            </a:rPr>
          </a:br>
          <a:r>
            <a:rPr lang="en-US">
              <a:effectLst/>
            </a:rPr>
            <a:t>                                                                             Weight                                              Return    </a:t>
          </a:r>
        </a:p>
        <a:p>
          <a:pPr fontAlgn="ctr"/>
          <a:r>
            <a:rPr lang="en-US">
              <a:effectLst/>
            </a:rPr>
            <a:t>Style Category                                      Primo         Benchmark                     Primo               Benchmark      </a:t>
          </a:r>
        </a:p>
        <a:p>
          <a:pPr fontAlgn="ctr"/>
          <a:r>
            <a:rPr lang="en-US">
              <a:effectLst/>
            </a:rPr>
            <a:t>Large-cap growth                                 0.60               0.50                                17%                      16%   </a:t>
          </a:r>
        </a:p>
        <a:p>
          <a:pPr fontAlgn="ctr"/>
          <a:r>
            <a:rPr lang="en-US">
              <a:effectLst/>
            </a:rPr>
            <a:t>Mid-cap growth                                    0.15               0.40                                24                         26    </a:t>
          </a:r>
        </a:p>
        <a:p>
          <a:pPr fontAlgn="ctr"/>
          <a:r>
            <a:rPr lang="en-US">
              <a:effectLst/>
            </a:rPr>
            <a:t>Small-cap growth                                 0.25               0.10                                 20                        18 </a:t>
          </a:r>
        </a:p>
        <a:p>
          <a:pPr fontAlgn="ctr"/>
          <a:r>
            <a:rPr lang="en-US">
              <a:effectLst/>
            </a:rPr>
            <a:t/>
          </a:r>
          <a:br>
            <a:rPr lang="en-US">
              <a:effectLst/>
            </a:rPr>
          </a:br>
          <a:r>
            <a:rPr lang="en-US">
              <a:effectLst/>
            </a:rPr>
            <a:t>As part of her analysis, Jones also takes a look at one of Primo’s global funds. In this particular portfolio, Primo is invested 75% in Dutch stocks and 25% in British stocks. The benchmark invested 50% in each—Dutch and British stocks. On average, the British stocks outperformed the Dutch stocks. The euro appreciated 6% versus the U.S. dollar over the holding period while the pound depreciated 2% versus the dollar. In terms of the local return, Primo outperformed the benchmark with the Dutch investments, but underperformed the index with respect to the British stocks.</a:t>
          </a:r>
        </a:p>
        <a:p>
          <a:pPr fontAlgn="ctr"/>
          <a:endParaRPr lang="en-US">
            <a:effectLst/>
          </a:endParaRPr>
        </a:p>
        <a:p>
          <a:pPr fontAlgn="ctr"/>
          <a:r>
            <a:rPr lang="en-US">
              <a:effectLst/>
            </a:rPr>
            <a:t> What is the within-sector selection effect for each individual sector? </a:t>
          </a:r>
          <a:r>
            <a:rPr lang="en-US" sz="1100" b="1">
              <a:solidFill>
                <a:schemeClr val="dk1"/>
              </a:solidFill>
              <a:effectLst/>
              <a:latin typeface="+mn-lt"/>
              <a:ea typeface="+mn-ea"/>
              <a:cs typeface="+mn-cs"/>
            </a:rPr>
            <a:t>(Round your answer to 1 decimal place. Negative amount should be indicated by a minus sign. Omit the "%" sign in your response.)</a:t>
          </a:r>
          <a:endParaRPr lang="en-US">
            <a:effectLst/>
          </a:endParaRPr>
        </a:p>
        <a:p>
          <a:r>
            <a:rPr lang="en-US">
              <a:effectLst/>
            </a:rPr>
            <a:t/>
          </a:r>
          <a:br>
            <a:rPr lang="en-US">
              <a:effectLst/>
            </a:rPr>
          </a:br>
          <a:r>
            <a:rPr lang="en-US" baseline="0">
              <a:effectLst/>
            </a:rPr>
            <a:t> </a:t>
          </a:r>
          <a:r>
            <a:rPr lang="en-US">
              <a:effectLst/>
            </a:rPr>
            <a:t>Large-cap growth                                             %   </a:t>
          </a:r>
        </a:p>
        <a:p>
          <a:endParaRPr lang="en-US">
            <a:effectLst/>
          </a:endParaRPr>
        </a:p>
        <a:p>
          <a:r>
            <a:rPr lang="en-US">
              <a:effectLst/>
            </a:rPr>
            <a:t>Mid-cap growth                                                 %  </a:t>
          </a:r>
        </a:p>
        <a:p>
          <a:endParaRPr lang="en-US">
            <a:effectLst/>
          </a:endParaRPr>
        </a:p>
        <a:p>
          <a:r>
            <a:rPr lang="en-US">
              <a:effectLst/>
            </a:rPr>
            <a:t>Small-cap growth                                               %     </a:t>
          </a:r>
        </a:p>
        <a:p>
          <a:endParaRPr lang="en-US">
            <a:effectLst/>
          </a:endParaRPr>
        </a:p>
        <a:p>
          <a:r>
            <a:rPr lang="en-US">
              <a:effectLst/>
            </a:rPr>
            <a:t>Total within-sector selection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tabSelected="1" workbookViewId="0"/>
  </sheetViews>
  <sheetFormatPr defaultRowHeight="15" x14ac:dyDescent="0.25"/>
  <cols>
    <col min="13" max="13" width="9.5703125" bestFit="1" customWidth="1"/>
  </cols>
  <sheetData>
    <row r="2" spans="12:14" ht="14.45" x14ac:dyDescent="0.3">
      <c r="L2" s="1" t="s">
        <v>0</v>
      </c>
    </row>
    <row r="3" spans="12:14" ht="14.45" x14ac:dyDescent="0.3">
      <c r="M3" s="5" t="s">
        <v>5</v>
      </c>
      <c r="N3" s="6" t="s">
        <v>6</v>
      </c>
    </row>
    <row r="4" spans="12:14" ht="14.45" x14ac:dyDescent="0.3">
      <c r="M4" s="2">
        <v>40179</v>
      </c>
      <c r="N4">
        <v>-148000</v>
      </c>
    </row>
    <row r="5" spans="12:14" ht="14.45" x14ac:dyDescent="0.3">
      <c r="M5" s="2">
        <v>40181</v>
      </c>
      <c r="N5">
        <v>2500</v>
      </c>
    </row>
    <row r="6" spans="12:14" ht="14.45" x14ac:dyDescent="0.3">
      <c r="M6" s="2">
        <v>40257</v>
      </c>
      <c r="N6">
        <v>4000</v>
      </c>
    </row>
    <row r="7" spans="12:14" ht="14.45" x14ac:dyDescent="0.3">
      <c r="M7" s="2">
        <v>40364</v>
      </c>
      <c r="N7">
        <v>1500</v>
      </c>
    </row>
    <row r="8" spans="12:14" ht="14.45" x14ac:dyDescent="0.3">
      <c r="M8" s="2">
        <v>40514</v>
      </c>
      <c r="N8">
        <v>13460</v>
      </c>
    </row>
    <row r="9" spans="12:14" ht="14.45" x14ac:dyDescent="0.3">
      <c r="M9" s="2">
        <v>40612</v>
      </c>
      <c r="N9">
        <v>-23000</v>
      </c>
    </row>
    <row r="10" spans="12:14" ht="14.45" x14ac:dyDescent="0.3">
      <c r="M10" s="2">
        <v>40640</v>
      </c>
      <c r="N10">
        <v>3000</v>
      </c>
    </row>
    <row r="11" spans="12:14" ht="14.45" x14ac:dyDescent="0.3">
      <c r="M11" s="2">
        <v>40666</v>
      </c>
      <c r="N11">
        <v>198000</v>
      </c>
    </row>
    <row r="12" spans="12:14" ht="14.45" x14ac:dyDescent="0.3">
      <c r="M12" s="2" t="s">
        <v>3</v>
      </c>
      <c r="N12">
        <f>XIRR(N4:N11,M4:M11)</f>
        <v>0.26500731110572817</v>
      </c>
    </row>
    <row r="22" spans="2:3" ht="14.45" x14ac:dyDescent="0.3">
      <c r="B22" s="1" t="s">
        <v>1</v>
      </c>
    </row>
    <row r="24" spans="2:3" ht="43.15" x14ac:dyDescent="0.3">
      <c r="B24" s="7" t="s">
        <v>4</v>
      </c>
      <c r="C24" s="4">
        <f>N12</f>
        <v>0.26500731110572817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heetViews>
  <sheetFormatPr defaultRowHeight="15" x14ac:dyDescent="0.25"/>
  <cols>
    <col min="18" max="18" width="9.7109375" customWidth="1"/>
  </cols>
  <sheetData>
    <row r="2" spans="13:18" ht="14.45" x14ac:dyDescent="0.3">
      <c r="M2" s="1" t="s">
        <v>0</v>
      </c>
    </row>
    <row r="3" spans="13:18" ht="14.45" x14ac:dyDescent="0.3">
      <c r="O3" t="s">
        <v>102</v>
      </c>
      <c r="Q3" t="s">
        <v>19</v>
      </c>
    </row>
    <row r="4" spans="13:18" ht="28.9" x14ac:dyDescent="0.3">
      <c r="N4" s="17" t="s">
        <v>98</v>
      </c>
      <c r="O4" s="16" t="s">
        <v>103</v>
      </c>
      <c r="P4" s="16" t="s">
        <v>104</v>
      </c>
      <c r="Q4" s="16" t="s">
        <v>105</v>
      </c>
      <c r="R4" s="16" t="s">
        <v>104</v>
      </c>
    </row>
    <row r="5" spans="13:18" ht="43.15" x14ac:dyDescent="0.3">
      <c r="N5" s="17" t="s">
        <v>99</v>
      </c>
      <c r="O5">
        <v>0.6</v>
      </c>
      <c r="P5">
        <v>0.5</v>
      </c>
      <c r="Q5">
        <v>0.17</v>
      </c>
      <c r="R5">
        <v>0.16</v>
      </c>
    </row>
    <row r="6" spans="13:18" ht="28.9" x14ac:dyDescent="0.3">
      <c r="N6" s="17" t="s">
        <v>100</v>
      </c>
      <c r="O6">
        <v>0.15</v>
      </c>
      <c r="P6">
        <v>0.4</v>
      </c>
      <c r="Q6">
        <v>0.24</v>
      </c>
      <c r="R6">
        <v>0.26</v>
      </c>
    </row>
    <row r="7" spans="13:18" ht="43.15" x14ac:dyDescent="0.3">
      <c r="N7" s="17" t="s">
        <v>101</v>
      </c>
      <c r="O7">
        <v>0.25</v>
      </c>
      <c r="P7">
        <v>0.1</v>
      </c>
      <c r="Q7">
        <v>0.2</v>
      </c>
      <c r="R7">
        <v>0.18</v>
      </c>
    </row>
    <row r="10" spans="13:18" ht="43.15" x14ac:dyDescent="0.3">
      <c r="N10" s="7" t="s">
        <v>110</v>
      </c>
      <c r="O10">
        <f>(O5*Q5)+(O6*Q6)+(O7*Q7)</f>
        <v>0.188</v>
      </c>
    </row>
    <row r="11" spans="13:18" ht="57.6" x14ac:dyDescent="0.3">
      <c r="N11" s="11" t="s">
        <v>111</v>
      </c>
      <c r="O11">
        <f>(P5*R5)+(P6*R6)+(P7*R7)</f>
        <v>0.20199999999999999</v>
      </c>
    </row>
    <row r="12" spans="13:18" ht="57.6" x14ac:dyDescent="0.3">
      <c r="N12" s="7" t="s">
        <v>113</v>
      </c>
      <c r="O12">
        <f>(O5*R5)+(O6*R6)+(O7*R7)</f>
        <v>0.18</v>
      </c>
    </row>
    <row r="13" spans="13:18" ht="57.6" x14ac:dyDescent="0.3">
      <c r="N13" s="11" t="s">
        <v>114</v>
      </c>
      <c r="O13">
        <f>(P5*R5)+(P6*R6)+(P7*R7)</f>
        <v>0.20199999999999999</v>
      </c>
    </row>
    <row r="14" spans="13:18" ht="72" x14ac:dyDescent="0.3">
      <c r="N14" s="7" t="s">
        <v>116</v>
      </c>
      <c r="O14">
        <f>(O5*Q5)+(O6*Q6)+(O7*Q7)</f>
        <v>0.188</v>
      </c>
    </row>
    <row r="15" spans="13:18" ht="86.45" x14ac:dyDescent="0.3">
      <c r="N15" s="7" t="s">
        <v>115</v>
      </c>
      <c r="O15">
        <f>(O5*R5)+(O6*R6)+(O7*R7)</f>
        <v>0.18</v>
      </c>
    </row>
    <row r="23" spans="2:4" x14ac:dyDescent="0.25">
      <c r="B23" s="1" t="s">
        <v>2</v>
      </c>
    </row>
    <row r="25" spans="2:4" ht="75" x14ac:dyDescent="0.25">
      <c r="B25" s="7" t="s">
        <v>107</v>
      </c>
      <c r="C25" s="4">
        <f>$O$10-$O$11</f>
        <v>-1.3999999999999985E-2</v>
      </c>
      <c r="D25" t="s">
        <v>112</v>
      </c>
    </row>
    <row r="26" spans="2:4" ht="90" x14ac:dyDescent="0.25">
      <c r="B26" s="11" t="s">
        <v>108</v>
      </c>
      <c r="C26" s="4">
        <f>$O$12-$O$13</f>
        <v>-2.1999999999999992E-2</v>
      </c>
    </row>
    <row r="27" spans="2:4" ht="120" x14ac:dyDescent="0.25">
      <c r="B27" s="7" t="s">
        <v>109</v>
      </c>
      <c r="C27" s="4">
        <f>$O$14-$O$15</f>
        <v>8.0000000000000071E-3</v>
      </c>
    </row>
    <row r="33" spans="2:3" x14ac:dyDescent="0.25">
      <c r="B33" s="1"/>
    </row>
    <row r="35" spans="2:3" x14ac:dyDescent="0.25">
      <c r="B35" s="7"/>
      <c r="C35" s="4"/>
    </row>
    <row r="36" spans="2:3" x14ac:dyDescent="0.25">
      <c r="B36" s="11"/>
    </row>
    <row r="37" spans="2:3" x14ac:dyDescent="0.25">
      <c r="B37" s="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R18"/>
  <sheetViews>
    <sheetView workbookViewId="0"/>
  </sheetViews>
  <sheetFormatPr defaultRowHeight="15" x14ac:dyDescent="0.25"/>
  <sheetData>
    <row r="5" spans="13:18" ht="14.45" x14ac:dyDescent="0.3">
      <c r="M5" s="1" t="s">
        <v>0</v>
      </c>
    </row>
    <row r="6" spans="13:18" ht="14.45" x14ac:dyDescent="0.3">
      <c r="O6" t="s">
        <v>102</v>
      </c>
      <c r="Q6" t="s">
        <v>19</v>
      </c>
    </row>
    <row r="7" spans="13:18" ht="28.9" x14ac:dyDescent="0.3">
      <c r="N7" s="17" t="s">
        <v>98</v>
      </c>
      <c r="O7" s="16" t="s">
        <v>103</v>
      </c>
      <c r="P7" s="16" t="s">
        <v>104</v>
      </c>
      <c r="Q7" s="16" t="s">
        <v>105</v>
      </c>
      <c r="R7" s="16" t="s">
        <v>104</v>
      </c>
    </row>
    <row r="8" spans="13:18" ht="43.15" x14ac:dyDescent="0.3">
      <c r="N8" s="17" t="s">
        <v>99</v>
      </c>
      <c r="O8">
        <v>0.6</v>
      </c>
      <c r="P8">
        <v>0.5</v>
      </c>
      <c r="Q8">
        <v>0.17</v>
      </c>
      <c r="R8">
        <v>0.16</v>
      </c>
    </row>
    <row r="9" spans="13:18" ht="28.9" x14ac:dyDescent="0.3">
      <c r="N9" s="17" t="s">
        <v>100</v>
      </c>
      <c r="O9">
        <v>0.15</v>
      </c>
      <c r="P9">
        <v>0.4</v>
      </c>
      <c r="Q9">
        <v>0.24</v>
      </c>
      <c r="R9">
        <v>0.26</v>
      </c>
    </row>
    <row r="10" spans="13:18" ht="43.15" x14ac:dyDescent="0.3">
      <c r="N10" s="17" t="s">
        <v>101</v>
      </c>
      <c r="O10">
        <v>0.25</v>
      </c>
      <c r="P10">
        <v>0.1</v>
      </c>
      <c r="Q10">
        <v>0.2</v>
      </c>
      <c r="R10">
        <v>0.18</v>
      </c>
    </row>
    <row r="13" spans="13:18" ht="43.15" x14ac:dyDescent="0.3">
      <c r="N13" s="7" t="s">
        <v>110</v>
      </c>
      <c r="O13">
        <f>(O8*Q8)+(O9*Q9)+(O10*Q10)</f>
        <v>0.188</v>
      </c>
    </row>
    <row r="14" spans="13:18" ht="57.6" x14ac:dyDescent="0.3">
      <c r="N14" s="11" t="s">
        <v>111</v>
      </c>
      <c r="O14">
        <f>(P8*R8)+(P9*R9)+(P10*R10)</f>
        <v>0.20199999999999999</v>
      </c>
    </row>
    <row r="15" spans="13:18" ht="57.6" x14ac:dyDescent="0.3">
      <c r="N15" s="7" t="s">
        <v>113</v>
      </c>
      <c r="O15">
        <f>(O8*R8)+(O9*R9)+(O10*R10)</f>
        <v>0.18</v>
      </c>
    </row>
    <row r="16" spans="13:18" ht="57.6" x14ac:dyDescent="0.3">
      <c r="N16" s="11" t="s">
        <v>114</v>
      </c>
      <c r="O16">
        <f>(P8*R8)+(P9*R9)+(P10*R10)</f>
        <v>0.20199999999999999</v>
      </c>
    </row>
    <row r="17" spans="2:15" ht="72" x14ac:dyDescent="0.3">
      <c r="B17" s="1" t="s">
        <v>1</v>
      </c>
      <c r="N17" s="7" t="s">
        <v>116</v>
      </c>
      <c r="O17">
        <f>(O8*Q8)+(O9*Q9)+(O10*Q10)</f>
        <v>0.188</v>
      </c>
    </row>
    <row r="18" spans="2:15" ht="144" x14ac:dyDescent="0.3">
      <c r="C18" s="14" t="s">
        <v>117</v>
      </c>
      <c r="N18" s="7" t="s">
        <v>115</v>
      </c>
      <c r="O18">
        <f>(O8*R8)+(O9*R9)+(O10*R10)</f>
        <v>0.18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7"/>
  <sheetViews>
    <sheetView workbookViewId="0"/>
  </sheetViews>
  <sheetFormatPr defaultRowHeight="15" x14ac:dyDescent="0.25"/>
  <sheetData>
    <row r="2" spans="17:20" ht="14.45" x14ac:dyDescent="0.3">
      <c r="Q2" s="1" t="s">
        <v>0</v>
      </c>
    </row>
    <row r="3" spans="17:20" ht="14.45" x14ac:dyDescent="0.3">
      <c r="S3" t="s">
        <v>118</v>
      </c>
    </row>
    <row r="5" spans="17:20" ht="28.9" x14ac:dyDescent="0.3">
      <c r="S5" s="17" t="s">
        <v>119</v>
      </c>
      <c r="T5" s="16" t="s">
        <v>69</v>
      </c>
    </row>
    <row r="7" spans="17:20" ht="14.45" x14ac:dyDescent="0.3">
      <c r="R7" s="17" t="s">
        <v>19</v>
      </c>
      <c r="S7">
        <v>0.10199999999999999</v>
      </c>
      <c r="T7">
        <v>-0.22500000000000001</v>
      </c>
    </row>
    <row r="8" spans="17:20" ht="28.9" x14ac:dyDescent="0.3">
      <c r="R8" s="17" t="s">
        <v>120</v>
      </c>
      <c r="S8">
        <v>0.37</v>
      </c>
      <c r="T8">
        <v>0.44</v>
      </c>
    </row>
    <row r="9" spans="17:20" ht="14.45" x14ac:dyDescent="0.3">
      <c r="R9" s="17" t="s">
        <v>44</v>
      </c>
      <c r="S9">
        <v>1.1000000000000001</v>
      </c>
      <c r="T9">
        <v>1</v>
      </c>
    </row>
    <row r="10" spans="17:20" ht="15.6" x14ac:dyDescent="0.35">
      <c r="R10" s="17" t="s">
        <v>126</v>
      </c>
      <c r="S10">
        <v>0.02</v>
      </c>
      <c r="T10">
        <v>0.02</v>
      </c>
    </row>
    <row r="11" spans="17:20" ht="14.45" x14ac:dyDescent="0.3">
      <c r="R11" s="17" t="s">
        <v>127</v>
      </c>
      <c r="S11">
        <f t="shared" ref="S11:T13" si="0">S7</f>
        <v>0.10199999999999999</v>
      </c>
      <c r="T11">
        <f t="shared" si="0"/>
        <v>-0.22500000000000001</v>
      </c>
    </row>
    <row r="12" spans="17:20" ht="15.6" x14ac:dyDescent="0.35">
      <c r="R12" s="17" t="s">
        <v>128</v>
      </c>
      <c r="S12">
        <f t="shared" si="0"/>
        <v>0.37</v>
      </c>
      <c r="T12">
        <f t="shared" si="0"/>
        <v>0.44</v>
      </c>
    </row>
    <row r="13" spans="17:20" ht="14.45" x14ac:dyDescent="0.3">
      <c r="R13" s="17" t="s">
        <v>129</v>
      </c>
      <c r="S13">
        <f t="shared" si="0"/>
        <v>1.1000000000000001</v>
      </c>
      <c r="T13">
        <f t="shared" si="0"/>
        <v>1</v>
      </c>
    </row>
    <row r="14" spans="17:20" ht="57.6" x14ac:dyDescent="0.3">
      <c r="R14" s="17" t="s">
        <v>130</v>
      </c>
      <c r="S14">
        <f>((T12/S12)*S11)-((T12/S12-1)*S10)</f>
        <v>0.11751351351351351</v>
      </c>
    </row>
    <row r="15" spans="17:20" ht="28.9" x14ac:dyDescent="0.3">
      <c r="S15" s="17" t="s">
        <v>119</v>
      </c>
      <c r="T15" s="16" t="s">
        <v>69</v>
      </c>
    </row>
    <row r="16" spans="17:20" ht="28.9" x14ac:dyDescent="0.3">
      <c r="R16" s="7" t="s">
        <v>121</v>
      </c>
      <c r="S16">
        <f>(S11-S10)/S12</f>
        <v>0.22162162162162161</v>
      </c>
      <c r="T16">
        <f>(-T10-T11)/T12</f>
        <v>0.46590909090909094</v>
      </c>
    </row>
    <row r="17" spans="2:20" ht="28.9" x14ac:dyDescent="0.3">
      <c r="R17" s="11" t="s">
        <v>124</v>
      </c>
      <c r="S17">
        <f>S14-T11</f>
        <v>0.3425135135135135</v>
      </c>
    </row>
    <row r="18" spans="2:20" ht="28.9" x14ac:dyDescent="0.3">
      <c r="R18" s="7" t="s">
        <v>122</v>
      </c>
      <c r="S18">
        <f>(S11-S10)/S13</f>
        <v>7.4545454545454526E-2</v>
      </c>
      <c r="T18">
        <f>(T11-T10)/T13</f>
        <v>-0.245</v>
      </c>
    </row>
    <row r="19" spans="2:20" ht="28.9" x14ac:dyDescent="0.3">
      <c r="R19" s="11" t="s">
        <v>123</v>
      </c>
      <c r="S19">
        <f>$S$11-($S$10+$S$13*($T$11-$T$10))</f>
        <v>0.35150000000000003</v>
      </c>
    </row>
    <row r="30" spans="2:20" ht="14.45" x14ac:dyDescent="0.3">
      <c r="B30" s="1" t="s">
        <v>2</v>
      </c>
    </row>
    <row r="32" spans="2:20" ht="28.9" x14ac:dyDescent="0.3">
      <c r="D32" s="17" t="s">
        <v>119</v>
      </c>
      <c r="E32" s="16" t="s">
        <v>69</v>
      </c>
    </row>
    <row r="34" spans="2:5" ht="28.9" x14ac:dyDescent="0.3">
      <c r="B34" t="s">
        <v>20</v>
      </c>
      <c r="C34" s="7" t="s">
        <v>121</v>
      </c>
      <c r="D34">
        <f>$S$16</f>
        <v>0.22162162162162161</v>
      </c>
      <c r="E34">
        <f>$T$16</f>
        <v>0.46590909090909094</v>
      </c>
    </row>
    <row r="35" spans="2:5" ht="28.9" x14ac:dyDescent="0.3">
      <c r="B35" t="s">
        <v>53</v>
      </c>
      <c r="C35" s="11" t="s">
        <v>124</v>
      </c>
      <c r="D35" s="4">
        <f>S17</f>
        <v>0.3425135135135135</v>
      </c>
    </row>
    <row r="36" spans="2:5" ht="28.9" x14ac:dyDescent="0.3">
      <c r="B36" t="s">
        <v>73</v>
      </c>
      <c r="C36" s="7" t="s">
        <v>122</v>
      </c>
      <c r="D36" s="12">
        <f>$S$18</f>
        <v>7.4545454545454526E-2</v>
      </c>
      <c r="E36" s="12">
        <f>$T$18</f>
        <v>-0.245</v>
      </c>
    </row>
    <row r="37" spans="2:5" ht="28.9" x14ac:dyDescent="0.3">
      <c r="B37" s="18" t="s">
        <v>125</v>
      </c>
      <c r="C37" s="11" t="s">
        <v>123</v>
      </c>
      <c r="D37" s="4">
        <f>S19</f>
        <v>0.35150000000000003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3"/>
  <sheetViews>
    <sheetView workbookViewId="0"/>
  </sheetViews>
  <sheetFormatPr defaultRowHeight="15" x14ac:dyDescent="0.25"/>
  <cols>
    <col min="16" max="16" width="12.7109375" bestFit="1" customWidth="1"/>
    <col min="17" max="17" width="10.85546875" customWidth="1"/>
  </cols>
  <sheetData>
    <row r="2" spans="14:19" ht="14.45" x14ac:dyDescent="0.3">
      <c r="N2" s="1" t="s">
        <v>0</v>
      </c>
    </row>
    <row r="4" spans="14:19" ht="15.6" x14ac:dyDescent="0.35">
      <c r="O4" t="s">
        <v>7</v>
      </c>
      <c r="P4" s="8" t="s">
        <v>8</v>
      </c>
      <c r="Q4" s="9" t="s">
        <v>9</v>
      </c>
      <c r="R4" s="8" t="s">
        <v>8</v>
      </c>
      <c r="S4" s="9" t="s">
        <v>9</v>
      </c>
    </row>
    <row r="5" spans="14:19" ht="14.45" x14ac:dyDescent="0.3">
      <c r="R5" t="s">
        <v>12</v>
      </c>
      <c r="S5" t="s">
        <v>12</v>
      </c>
    </row>
    <row r="6" spans="14:19" ht="14.45" x14ac:dyDescent="0.3">
      <c r="O6">
        <v>1</v>
      </c>
      <c r="P6" s="10">
        <v>0.2</v>
      </c>
      <c r="Q6" s="10">
        <v>0.32</v>
      </c>
      <c r="R6">
        <v>1.2</v>
      </c>
      <c r="S6">
        <v>1.32</v>
      </c>
    </row>
    <row r="7" spans="14:19" ht="14.45" x14ac:dyDescent="0.3">
      <c r="O7">
        <v>2</v>
      </c>
      <c r="P7" s="10">
        <v>0.12</v>
      </c>
      <c r="Q7" s="10">
        <v>0.12</v>
      </c>
      <c r="R7">
        <v>1.1200000000000001</v>
      </c>
      <c r="S7">
        <v>1.1200000000000001</v>
      </c>
    </row>
    <row r="8" spans="14:19" ht="14.45" x14ac:dyDescent="0.3">
      <c r="O8">
        <v>3</v>
      </c>
      <c r="P8" s="10">
        <v>0.19</v>
      </c>
      <c r="Q8" s="10">
        <v>0.19</v>
      </c>
      <c r="R8">
        <v>1.19</v>
      </c>
      <c r="S8">
        <v>1.19</v>
      </c>
    </row>
    <row r="9" spans="14:19" ht="14.45" x14ac:dyDescent="0.3">
      <c r="O9">
        <v>4</v>
      </c>
      <c r="P9" s="10">
        <v>0.04</v>
      </c>
      <c r="Q9" s="10">
        <v>0.01</v>
      </c>
      <c r="R9">
        <v>1.04</v>
      </c>
      <c r="S9">
        <v>1.01</v>
      </c>
    </row>
    <row r="10" spans="14:19" ht="14.45" x14ac:dyDescent="0.3">
      <c r="O10">
        <v>5</v>
      </c>
      <c r="P10" s="10">
        <v>0.02</v>
      </c>
      <c r="Q10" s="10">
        <v>-7.0000000000000007E-2</v>
      </c>
      <c r="R10">
        <v>1.02</v>
      </c>
      <c r="S10">
        <v>0.93</v>
      </c>
    </row>
    <row r="12" spans="14:19" ht="43.15" x14ac:dyDescent="0.3">
      <c r="N12" s="7" t="s">
        <v>131</v>
      </c>
      <c r="P12" s="12">
        <f>AVERAGE(P6:P11)</f>
        <v>0.11400000000000002</v>
      </c>
      <c r="Q12" s="12">
        <f>AVERAGE(Q6:Q11)</f>
        <v>0.11400000000000002</v>
      </c>
    </row>
    <row r="13" spans="14:19" ht="57.6" x14ac:dyDescent="0.3">
      <c r="N13" s="11" t="s">
        <v>132</v>
      </c>
      <c r="P13" s="12">
        <f>_xlfn.STDEV.P(P6:P10)</f>
        <v>7.4188947963965621E-2</v>
      </c>
      <c r="Q13" s="12">
        <f>_xlfn.STDEV.P(Q6:Q10)</f>
        <v>0.13632314550361577</v>
      </c>
    </row>
    <row r="14" spans="14:19" ht="43.15" x14ac:dyDescent="0.3">
      <c r="N14" s="7" t="s">
        <v>133</v>
      </c>
      <c r="P14" s="12">
        <f>GEOMEAN(R6:R10)-1</f>
        <v>0.1115165876080908</v>
      </c>
      <c r="Q14" s="12">
        <f>GEOMEAN(S6:S10)-1</f>
        <v>0.10567794686004439</v>
      </c>
    </row>
    <row r="15" spans="14:19" ht="100.9" x14ac:dyDescent="0.3">
      <c r="N15" s="11" t="s">
        <v>134</v>
      </c>
      <c r="P15" s="12">
        <f>P12</f>
        <v>0.11400000000000002</v>
      </c>
    </row>
    <row r="16" spans="14:19" ht="115.15" x14ac:dyDescent="0.3">
      <c r="N16" s="7" t="s">
        <v>135</v>
      </c>
      <c r="P16" s="12">
        <f>P12</f>
        <v>0.11400000000000002</v>
      </c>
    </row>
    <row r="28" spans="2:2" x14ac:dyDescent="0.25">
      <c r="B28" s="1" t="s">
        <v>2</v>
      </c>
    </row>
    <row r="43" spans="2:2" x14ac:dyDescent="0.25">
      <c r="B43"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7"/>
  <sheetViews>
    <sheetView workbookViewId="0"/>
  </sheetViews>
  <sheetFormatPr defaultRowHeight="15" x14ac:dyDescent="0.25"/>
  <cols>
    <col min="14" max="14" width="9.42578125" customWidth="1"/>
    <col min="16" max="16" width="10.42578125" customWidth="1"/>
  </cols>
  <sheetData>
    <row r="1" spans="13:21" ht="14.45" x14ac:dyDescent="0.3">
      <c r="M1" s="1" t="s">
        <v>0</v>
      </c>
    </row>
    <row r="3" spans="13:21" ht="43.15" x14ac:dyDescent="0.3">
      <c r="N3" t="s">
        <v>7</v>
      </c>
      <c r="O3" t="s">
        <v>16</v>
      </c>
      <c r="P3" t="s">
        <v>17</v>
      </c>
      <c r="Q3" s="3" t="s">
        <v>136</v>
      </c>
      <c r="R3" t="s">
        <v>18</v>
      </c>
    </row>
    <row r="4" spans="13:21" ht="14.45" x14ac:dyDescent="0.3">
      <c r="N4">
        <v>2013</v>
      </c>
      <c r="O4">
        <v>160</v>
      </c>
      <c r="P4">
        <v>2</v>
      </c>
      <c r="Q4">
        <v>-3</v>
      </c>
      <c r="R4">
        <v>2013</v>
      </c>
      <c r="S4">
        <f>O4*Q4</f>
        <v>-480</v>
      </c>
      <c r="U4">
        <f>S4</f>
        <v>-480</v>
      </c>
    </row>
    <row r="5" spans="13:21" ht="14.45" x14ac:dyDescent="0.3">
      <c r="N5">
        <v>2014</v>
      </c>
      <c r="O5">
        <v>170</v>
      </c>
      <c r="P5">
        <v>2</v>
      </c>
      <c r="Q5">
        <v>-2</v>
      </c>
      <c r="R5">
        <v>2014</v>
      </c>
      <c r="S5">
        <f>O5*Q5</f>
        <v>-340</v>
      </c>
      <c r="T5">
        <f>3*P5</f>
        <v>6</v>
      </c>
      <c r="U5">
        <f>S5+T5</f>
        <v>-334</v>
      </c>
    </row>
    <row r="6" spans="13:21" ht="14.45" x14ac:dyDescent="0.3">
      <c r="N6">
        <v>2015</v>
      </c>
      <c r="O6">
        <v>140</v>
      </c>
      <c r="P6">
        <v>2</v>
      </c>
      <c r="Q6">
        <v>1</v>
      </c>
      <c r="R6">
        <v>2015</v>
      </c>
      <c r="S6">
        <f>O6*Q6</f>
        <v>140</v>
      </c>
      <c r="T6">
        <f>5*P6</f>
        <v>10</v>
      </c>
      <c r="U6">
        <f>S6+T6</f>
        <v>150</v>
      </c>
    </row>
    <row r="7" spans="13:21" ht="14.45" x14ac:dyDescent="0.3">
      <c r="N7">
        <v>2016</v>
      </c>
      <c r="O7">
        <v>160</v>
      </c>
      <c r="P7">
        <v>2</v>
      </c>
      <c r="Q7">
        <v>4</v>
      </c>
      <c r="R7">
        <v>2016</v>
      </c>
      <c r="S7">
        <f>O7*Q7</f>
        <v>640</v>
      </c>
      <c r="T7">
        <f>4*P7</f>
        <v>8</v>
      </c>
      <c r="U7">
        <f>S7+T7</f>
        <v>648</v>
      </c>
    </row>
    <row r="8" spans="13:21" ht="14.45" x14ac:dyDescent="0.3">
      <c r="S8" s="15">
        <f>IRR(S4:S7,0.1)</f>
        <v>-2.058068730307272E-2</v>
      </c>
    </row>
    <row r="9" spans="13:21" ht="14.45" x14ac:dyDescent="0.3">
      <c r="N9" t="s">
        <v>18</v>
      </c>
      <c r="O9" t="s">
        <v>19</v>
      </c>
    </row>
    <row r="10" spans="13:21" ht="14.45" x14ac:dyDescent="0.3">
      <c r="N10" t="s">
        <v>13</v>
      </c>
      <c r="O10" s="12">
        <f>((O5-O4)+P4)/O4</f>
        <v>7.4999999999999997E-2</v>
      </c>
    </row>
    <row r="11" spans="13:21" ht="14.45" x14ac:dyDescent="0.3">
      <c r="N11" t="s">
        <v>14</v>
      </c>
      <c r="O11" s="12">
        <f t="shared" ref="O11:O12" si="0">((O6-O5)+P5)/O5</f>
        <v>-0.16470588235294117</v>
      </c>
    </row>
    <row r="12" spans="13:21" ht="14.45" x14ac:dyDescent="0.3">
      <c r="N12" t="s">
        <v>15</v>
      </c>
      <c r="O12" s="12">
        <f t="shared" si="0"/>
        <v>0.15714285714285714</v>
      </c>
    </row>
    <row r="14" spans="13:21" ht="28.9" x14ac:dyDescent="0.3">
      <c r="N14" s="7" t="s">
        <v>10</v>
      </c>
      <c r="O14" s="12">
        <f>AVERAGE(O10:O12)</f>
        <v>2.2478991596638655E-2</v>
      </c>
    </row>
    <row r="15" spans="13:21" ht="28.9" x14ac:dyDescent="0.3">
      <c r="N15" s="11" t="s">
        <v>11</v>
      </c>
      <c r="O15" s="12">
        <f>((1+O10)*(1+O11)*(1+O12))^0.333-1</f>
        <v>1.2836655359008908E-2</v>
      </c>
    </row>
    <row r="17" spans="2:15" ht="57.6" x14ac:dyDescent="0.3">
      <c r="N17" s="7" t="s">
        <v>24</v>
      </c>
      <c r="O17" s="15">
        <f>IRR(U4:U7)</f>
        <v>-8.2328776053538499E-3</v>
      </c>
    </row>
    <row r="31" spans="2:15" x14ac:dyDescent="0.25">
      <c r="B31" t="s">
        <v>2</v>
      </c>
    </row>
    <row r="33" spans="2:3" x14ac:dyDescent="0.25">
      <c r="B33" t="s">
        <v>20</v>
      </c>
    </row>
    <row r="34" spans="2:3" ht="75" x14ac:dyDescent="0.25">
      <c r="B34" s="7" t="s">
        <v>21</v>
      </c>
      <c r="C34" s="4">
        <f>O14</f>
        <v>2.2478991596638655E-2</v>
      </c>
    </row>
    <row r="35" spans="2:3" ht="75" x14ac:dyDescent="0.25">
      <c r="B35" s="11" t="s">
        <v>22</v>
      </c>
      <c r="C35" s="4">
        <f>O15</f>
        <v>1.2836655359008908E-2</v>
      </c>
    </row>
    <row r="37" spans="2:3" ht="60" x14ac:dyDescent="0.25">
      <c r="B37" s="7" t="s">
        <v>23</v>
      </c>
      <c r="C37" s="15">
        <f>$O$17</f>
        <v>-8.2328776053538499E-3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1"/>
  <sheetViews>
    <sheetView workbookViewId="0"/>
  </sheetViews>
  <sheetFormatPr defaultRowHeight="15" x14ac:dyDescent="0.25"/>
  <cols>
    <col min="17" max="17" width="10.7109375" customWidth="1"/>
  </cols>
  <sheetData>
    <row r="2" spans="14:19" ht="14.45" x14ac:dyDescent="0.3">
      <c r="N2" s="1" t="s">
        <v>0</v>
      </c>
    </row>
    <row r="3" spans="14:19" ht="14.45" x14ac:dyDescent="0.3">
      <c r="O3" s="16" t="s">
        <v>25</v>
      </c>
      <c r="P3" s="16" t="s">
        <v>26</v>
      </c>
      <c r="Q3" s="16" t="s">
        <v>27</v>
      </c>
      <c r="R3" s="16" t="s">
        <v>28</v>
      </c>
      <c r="S3" s="16" t="s">
        <v>29</v>
      </c>
    </row>
    <row r="4" spans="14:19" ht="14.45" x14ac:dyDescent="0.3">
      <c r="O4" s="16">
        <v>0</v>
      </c>
      <c r="P4">
        <v>80</v>
      </c>
      <c r="Q4" s="13" t="s">
        <v>30</v>
      </c>
      <c r="R4">
        <f>-(P4*3)</f>
        <v>-240</v>
      </c>
    </row>
    <row r="5" spans="14:19" ht="14.45" x14ac:dyDescent="0.3">
      <c r="O5" s="16">
        <v>1</v>
      </c>
      <c r="P5">
        <v>90</v>
      </c>
      <c r="Q5" s="13" t="s">
        <v>31</v>
      </c>
      <c r="R5">
        <f>(1*P5)</f>
        <v>90</v>
      </c>
      <c r="S5">
        <f>(R5-P4)/P4</f>
        <v>0.125</v>
      </c>
    </row>
    <row r="6" spans="14:19" ht="14.45" x14ac:dyDescent="0.3">
      <c r="O6" s="16">
        <v>2</v>
      </c>
      <c r="P6">
        <v>90</v>
      </c>
      <c r="Q6" s="13" t="s">
        <v>31</v>
      </c>
      <c r="R6">
        <f>1*P6</f>
        <v>90</v>
      </c>
      <c r="S6">
        <f>(R6-P6)/P5</f>
        <v>0</v>
      </c>
    </row>
    <row r="7" spans="14:19" ht="14.45" x14ac:dyDescent="0.3">
      <c r="O7" s="16">
        <v>3</v>
      </c>
      <c r="P7">
        <v>90</v>
      </c>
      <c r="Q7" s="13" t="s">
        <v>31</v>
      </c>
      <c r="R7">
        <f>1*P7</f>
        <v>90</v>
      </c>
      <c r="S7">
        <f>(R7-P7)/P6</f>
        <v>0</v>
      </c>
    </row>
    <row r="27" spans="2:3" ht="14.45" x14ac:dyDescent="0.3">
      <c r="B27" s="1" t="s">
        <v>2</v>
      </c>
    </row>
    <row r="29" spans="2:3" ht="57.6" x14ac:dyDescent="0.3">
      <c r="B29" s="7" t="s">
        <v>32</v>
      </c>
      <c r="C29" s="4">
        <f>((1+$S$5)*(1+$S$6)*(1+$S$7))^0.333-1</f>
        <v>4.0001079229666114E-2</v>
      </c>
    </row>
    <row r="30" spans="2:3" ht="120" x14ac:dyDescent="0.25">
      <c r="B30" s="11" t="s">
        <v>33</v>
      </c>
      <c r="C30" s="4">
        <f>AVERAGE($S$5:$S$8)</f>
        <v>4.1666666666666664E-2</v>
      </c>
    </row>
    <row r="31" spans="2:3" ht="57.6" x14ac:dyDescent="0.3">
      <c r="B31" s="7" t="s">
        <v>34</v>
      </c>
      <c r="C31" s="4">
        <f>RATE(3,R5,R4,0)</f>
        <v>6.128560606098387E-2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workbookViewId="0"/>
  </sheetViews>
  <sheetFormatPr defaultRowHeight="15" x14ac:dyDescent="0.25"/>
  <sheetData>
    <row r="2" spans="15:20" ht="14.45" x14ac:dyDescent="0.3">
      <c r="O2" s="1" t="s">
        <v>0</v>
      </c>
      <c r="P2" s="1"/>
    </row>
    <row r="3" spans="15:20" ht="14.45" x14ac:dyDescent="0.3">
      <c r="O3" s="1"/>
      <c r="P3" s="1"/>
    </row>
    <row r="4" spans="15:20" ht="14.45" x14ac:dyDescent="0.3">
      <c r="P4" s="16" t="s">
        <v>45</v>
      </c>
      <c r="Q4" s="16" t="s">
        <v>43</v>
      </c>
      <c r="R4" s="16" t="s">
        <v>44</v>
      </c>
      <c r="S4" s="16" t="s">
        <v>58</v>
      </c>
      <c r="T4" s="16" t="s">
        <v>59</v>
      </c>
    </row>
    <row r="5" spans="15:20" ht="72" x14ac:dyDescent="0.3">
      <c r="O5" s="17" t="s">
        <v>40</v>
      </c>
      <c r="P5" s="14" t="s">
        <v>46</v>
      </c>
      <c r="Q5">
        <v>0.01</v>
      </c>
      <c r="R5">
        <v>1.2</v>
      </c>
      <c r="S5">
        <v>0.14000000000000001</v>
      </c>
      <c r="T5">
        <v>0.08</v>
      </c>
    </row>
    <row r="6" spans="15:20" ht="14.45" x14ac:dyDescent="0.3">
      <c r="O6" s="14"/>
      <c r="P6" s="14" t="s">
        <v>47</v>
      </c>
      <c r="Q6">
        <v>0.02</v>
      </c>
      <c r="R6">
        <v>0.8</v>
      </c>
      <c r="S6">
        <v>0.14000000000000001</v>
      </c>
      <c r="T6">
        <v>0.08</v>
      </c>
    </row>
    <row r="7" spans="15:20" ht="14.45" x14ac:dyDescent="0.3">
      <c r="O7" s="14"/>
      <c r="P7" s="14"/>
    </row>
    <row r="8" spans="15:20" ht="14.45" x14ac:dyDescent="0.3">
      <c r="O8" s="14" t="s">
        <v>45</v>
      </c>
      <c r="P8" s="14" t="s">
        <v>46</v>
      </c>
      <c r="Q8" t="s">
        <v>47</v>
      </c>
    </row>
    <row r="9" spans="15:20" ht="14.45" x14ac:dyDescent="0.3">
      <c r="O9" s="17" t="s">
        <v>41</v>
      </c>
      <c r="P9" s="14">
        <v>0.66500000000000004</v>
      </c>
      <c r="Q9">
        <v>0.48099999999999998</v>
      </c>
    </row>
    <row r="10" spans="15:20" ht="60" x14ac:dyDescent="0.25">
      <c r="O10" s="17" t="s">
        <v>57</v>
      </c>
      <c r="P10" s="14">
        <v>0.11799999999999999</v>
      </c>
      <c r="Q10">
        <v>0.20599999999999999</v>
      </c>
    </row>
    <row r="11" spans="15:20" ht="57.6" x14ac:dyDescent="0.3">
      <c r="O11" s="17" t="s">
        <v>42</v>
      </c>
      <c r="P11" s="14">
        <v>0.23100000000000001</v>
      </c>
      <c r="Q11">
        <v>0.27900000000000003</v>
      </c>
    </row>
    <row r="12" spans="15:20" ht="14.45" x14ac:dyDescent="0.3">
      <c r="O12" s="16" t="s">
        <v>58</v>
      </c>
      <c r="P12" s="14">
        <v>0.14000000000000001</v>
      </c>
    </row>
    <row r="13" spans="15:20" ht="14.45" x14ac:dyDescent="0.3">
      <c r="O13" s="16" t="s">
        <v>59</v>
      </c>
      <c r="P13" s="14">
        <v>0.08</v>
      </c>
    </row>
    <row r="15" spans="15:20" ht="14.45" x14ac:dyDescent="0.3">
      <c r="O15" s="16" t="s">
        <v>60</v>
      </c>
      <c r="P15">
        <f>Q5+(R5*(P12-P13))</f>
        <v>8.2000000000000003E-2</v>
      </c>
      <c r="Q15">
        <f>Q6+(R6*(P12-P13))</f>
        <v>6.8000000000000019E-2</v>
      </c>
    </row>
    <row r="16" spans="15:20" ht="14.45" x14ac:dyDescent="0.3">
      <c r="O16" s="16" t="s">
        <v>61</v>
      </c>
      <c r="P16">
        <f>P15+P13</f>
        <v>0.16200000000000001</v>
      </c>
      <c r="Q16">
        <f>Q15+P13</f>
        <v>0.14800000000000002</v>
      </c>
    </row>
    <row r="25" spans="2:5" x14ac:dyDescent="0.25">
      <c r="B25" s="1" t="s">
        <v>2</v>
      </c>
    </row>
    <row r="26" spans="2:5" x14ac:dyDescent="0.25">
      <c r="B26" s="1"/>
      <c r="D26" t="s">
        <v>48</v>
      </c>
      <c r="E26" t="s">
        <v>49</v>
      </c>
    </row>
    <row r="27" spans="2:5" x14ac:dyDescent="0.25">
      <c r="B27" t="s">
        <v>39</v>
      </c>
      <c r="D27" t="s">
        <v>3</v>
      </c>
    </row>
    <row r="28" spans="2:5" x14ac:dyDescent="0.25">
      <c r="B28" t="s">
        <v>38</v>
      </c>
      <c r="C28" s="5" t="s">
        <v>43</v>
      </c>
      <c r="D28">
        <f>Q5</f>
        <v>0.01</v>
      </c>
      <c r="E28">
        <f>Q6</f>
        <v>0.02</v>
      </c>
    </row>
    <row r="29" spans="2:5" ht="30" x14ac:dyDescent="0.25">
      <c r="B29" t="s">
        <v>35</v>
      </c>
      <c r="C29" s="11" t="s">
        <v>50</v>
      </c>
      <c r="D29" s="12">
        <f>Q5/P10</f>
        <v>8.4745762711864417E-2</v>
      </c>
      <c r="E29" s="12">
        <f>Q6/Q10</f>
        <v>9.7087378640776711E-2</v>
      </c>
    </row>
    <row r="30" spans="2:5" ht="30" x14ac:dyDescent="0.25">
      <c r="B30" t="s">
        <v>36</v>
      </c>
      <c r="C30" s="7" t="s">
        <v>51</v>
      </c>
      <c r="D30" s="12">
        <f>P15/P11</f>
        <v>0.354978354978355</v>
      </c>
      <c r="E30" s="12">
        <f>Q15/Q11</f>
        <v>0.2437275985663083</v>
      </c>
    </row>
    <row r="31" spans="2:5" ht="30" x14ac:dyDescent="0.25">
      <c r="B31" t="s">
        <v>37</v>
      </c>
      <c r="C31" s="11" t="s">
        <v>52</v>
      </c>
      <c r="D31" s="15">
        <f>(P16-P13)/R5</f>
        <v>6.8333333333333343E-2</v>
      </c>
      <c r="E31" s="15">
        <f>(Q16-P13)/R6</f>
        <v>8.500000000000002E-2</v>
      </c>
    </row>
    <row r="33" spans="2:5" x14ac:dyDescent="0.25">
      <c r="B33" t="s">
        <v>53</v>
      </c>
    </row>
    <row r="34" spans="2:5" ht="90" x14ac:dyDescent="0.25">
      <c r="B34" t="s">
        <v>38</v>
      </c>
      <c r="C34" s="7" t="s">
        <v>54</v>
      </c>
      <c r="D34" s="3" t="s">
        <v>138</v>
      </c>
    </row>
    <row r="35" spans="2:5" ht="90" x14ac:dyDescent="0.25">
      <c r="B35" t="s">
        <v>35</v>
      </c>
      <c r="C35" s="11" t="s">
        <v>55</v>
      </c>
      <c r="D35" s="3" t="s">
        <v>139</v>
      </c>
    </row>
    <row r="36" spans="2:5" ht="90" x14ac:dyDescent="0.25">
      <c r="B36" t="s">
        <v>36</v>
      </c>
      <c r="C36" s="7" t="s">
        <v>56</v>
      </c>
      <c r="D36" s="3" t="s">
        <v>137</v>
      </c>
    </row>
    <row r="41" spans="2:5" x14ac:dyDescent="0.25">
      <c r="B41" s="1" t="s">
        <v>3</v>
      </c>
    </row>
    <row r="42" spans="2:5" x14ac:dyDescent="0.25">
      <c r="B42" s="1"/>
      <c r="D42" t="s">
        <v>3</v>
      </c>
      <c r="E42" t="s">
        <v>3</v>
      </c>
    </row>
    <row r="43" spans="2:5" x14ac:dyDescent="0.25">
      <c r="B43" t="s">
        <v>3</v>
      </c>
      <c r="D43" t="s">
        <v>3</v>
      </c>
    </row>
    <row r="44" spans="2:5" x14ac:dyDescent="0.25">
      <c r="B44" t="s">
        <v>3</v>
      </c>
      <c r="C44" t="s">
        <v>3</v>
      </c>
      <c r="D44" t="s">
        <v>3</v>
      </c>
      <c r="E44" t="s">
        <v>3</v>
      </c>
    </row>
    <row r="45" spans="2:5" x14ac:dyDescent="0.25">
      <c r="B45" t="s">
        <v>3</v>
      </c>
      <c r="C45" s="3" t="s">
        <v>3</v>
      </c>
      <c r="D45" t="s">
        <v>3</v>
      </c>
      <c r="E45" t="s">
        <v>3</v>
      </c>
    </row>
    <row r="46" spans="2:5" x14ac:dyDescent="0.25">
      <c r="C46" s="3"/>
    </row>
    <row r="47" spans="2:5" x14ac:dyDescent="0.25">
      <c r="C47" s="3"/>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workbookViewId="0"/>
  </sheetViews>
  <sheetFormatPr defaultRowHeight="15" x14ac:dyDescent="0.25"/>
  <cols>
    <col min="20" max="20" width="11.42578125" customWidth="1"/>
  </cols>
  <sheetData>
    <row r="2" spans="14:20" ht="14.45" x14ac:dyDescent="0.3">
      <c r="N2" s="1" t="s">
        <v>0</v>
      </c>
    </row>
    <row r="3" spans="14:20" ht="14.45" x14ac:dyDescent="0.3">
      <c r="P3" s="16" t="s">
        <v>65</v>
      </c>
      <c r="Q3" s="16" t="s">
        <v>66</v>
      </c>
      <c r="R3" s="16" t="s">
        <v>67</v>
      </c>
      <c r="S3" s="16" t="s">
        <v>68</v>
      </c>
    </row>
    <row r="4" spans="14:20" ht="14.45" x14ac:dyDescent="0.3">
      <c r="O4" s="16" t="s">
        <v>62</v>
      </c>
      <c r="P4">
        <v>2.3E-2</v>
      </c>
      <c r="Q4">
        <v>0.5</v>
      </c>
      <c r="R4">
        <v>0.3</v>
      </c>
      <c r="S4">
        <v>2.8000000000000001E-2</v>
      </c>
      <c r="T4" t="s">
        <v>69</v>
      </c>
    </row>
    <row r="5" spans="14:20" ht="14.45" x14ac:dyDescent="0.3">
      <c r="O5" s="16" t="s">
        <v>63</v>
      </c>
      <c r="P5">
        <v>1.2999999999999999E-2</v>
      </c>
      <c r="Q5">
        <v>0.4</v>
      </c>
      <c r="R5">
        <v>0.2</v>
      </c>
      <c r="S5">
        <v>1.4E-2</v>
      </c>
      <c r="T5" t="s">
        <v>70</v>
      </c>
    </row>
    <row r="6" spans="14:20" ht="14.45" x14ac:dyDescent="0.3">
      <c r="O6" s="16" t="s">
        <v>64</v>
      </c>
      <c r="P6">
        <v>5.0000000000000001E-3</v>
      </c>
      <c r="Q6">
        <v>0.1</v>
      </c>
      <c r="R6">
        <v>0.5</v>
      </c>
      <c r="S6">
        <v>5.0000000000000001E-3</v>
      </c>
    </row>
    <row r="9" spans="14:20" ht="43.15" x14ac:dyDescent="0.3">
      <c r="O9" s="7" t="s">
        <v>79</v>
      </c>
      <c r="P9">
        <f>($S$4*$R$4)+($R$5*$S$5)+($R$6*$S$6)</f>
        <v>1.37E-2</v>
      </c>
    </row>
    <row r="10" spans="14:20" ht="43.15" x14ac:dyDescent="0.3">
      <c r="O10" s="11" t="s">
        <v>78</v>
      </c>
      <c r="P10">
        <f>($P$4*$Q$4)+($P$5*$Q$5)+($P$6*$Q$6)</f>
        <v>1.72E-2</v>
      </c>
    </row>
    <row r="11" spans="14:20" ht="14.45" x14ac:dyDescent="0.3">
      <c r="O11" s="5" t="s">
        <v>80</v>
      </c>
      <c r="P11">
        <f>$P$10-$P$9</f>
        <v>3.4999999999999996E-3</v>
      </c>
    </row>
    <row r="31" spans="2:2" ht="14.45" x14ac:dyDescent="0.3">
      <c r="B31" s="1" t="s">
        <v>3</v>
      </c>
    </row>
    <row r="36" spans="2:5" ht="14.45" x14ac:dyDescent="0.3">
      <c r="B36" s="1" t="s">
        <v>2</v>
      </c>
    </row>
    <row r="38" spans="2:5" ht="75" x14ac:dyDescent="0.25">
      <c r="B38" t="s">
        <v>71</v>
      </c>
      <c r="C38" s="7" t="s">
        <v>74</v>
      </c>
      <c r="D38" s="4">
        <f>$P$10</f>
        <v>1.72E-2</v>
      </c>
    </row>
    <row r="39" spans="2:5" ht="72" x14ac:dyDescent="0.3">
      <c r="B39" t="s">
        <v>72</v>
      </c>
      <c r="C39" s="11" t="s">
        <v>75</v>
      </c>
      <c r="D39" s="4">
        <f>$P$11</f>
        <v>3.4999999999999996E-3</v>
      </c>
      <c r="E39" s="3" t="s">
        <v>81</v>
      </c>
    </row>
    <row r="40" spans="2:5" ht="57.6" x14ac:dyDescent="0.3">
      <c r="B40" t="s">
        <v>53</v>
      </c>
      <c r="C40" s="7" t="s">
        <v>76</v>
      </c>
      <c r="D40" s="4">
        <f>($P$4-$S$4)*$Q$4+($P$5-$S$5)*$Q$5+($P$6-$S$6)*$Q$6</f>
        <v>-2.9000000000000007E-3</v>
      </c>
    </row>
    <row r="41" spans="2:5" ht="72" x14ac:dyDescent="0.3">
      <c r="B41" t="s">
        <v>73</v>
      </c>
      <c r="C41" s="11" t="s">
        <v>77</v>
      </c>
      <c r="D41" s="4">
        <f>($Q$4-$R$4)*$S$4+($Q$5-$R$5)*$S$5+($Q$6-$R$6)*$S$6</f>
        <v>6.4000000000000012E-3</v>
      </c>
    </row>
    <row r="42" spans="2:5" x14ac:dyDescent="0.25">
      <c r="D42" t="s">
        <v>3</v>
      </c>
    </row>
    <row r="47" spans="2:5" x14ac:dyDescent="0.25">
      <c r="D47" t="s">
        <v>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workbookViewId="0"/>
  </sheetViews>
  <sheetFormatPr defaultRowHeight="15" x14ac:dyDescent="0.25"/>
  <sheetData>
    <row r="2" spans="18:23" ht="14.45" x14ac:dyDescent="0.3">
      <c r="R2" s="1" t="s">
        <v>0</v>
      </c>
    </row>
    <row r="4" spans="18:23" ht="57.6" x14ac:dyDescent="0.3">
      <c r="S4" s="16" t="s">
        <v>85</v>
      </c>
      <c r="T4" s="17" t="s">
        <v>86</v>
      </c>
      <c r="U4" s="16" t="s">
        <v>87</v>
      </c>
      <c r="V4" s="17" t="s">
        <v>88</v>
      </c>
      <c r="W4" s="17" t="s">
        <v>89</v>
      </c>
    </row>
    <row r="5" spans="18:23" ht="14.45" x14ac:dyDescent="0.3">
      <c r="S5" s="16" t="s">
        <v>90</v>
      </c>
      <c r="T5">
        <v>0.24</v>
      </c>
      <c r="U5">
        <v>0.48</v>
      </c>
      <c r="V5">
        <v>0.21</v>
      </c>
      <c r="W5">
        <v>0.13</v>
      </c>
    </row>
    <row r="6" spans="18:23" ht="14.45" x14ac:dyDescent="0.3">
      <c r="S6" s="16" t="s">
        <v>91</v>
      </c>
      <c r="T6">
        <v>0.37</v>
      </c>
      <c r="U6">
        <v>0.1</v>
      </c>
      <c r="V6">
        <v>0.16</v>
      </c>
      <c r="W6">
        <v>0.16</v>
      </c>
    </row>
    <row r="7" spans="18:23" ht="14.45" x14ac:dyDescent="0.3">
      <c r="S7" s="16" t="s">
        <v>92</v>
      </c>
      <c r="T7">
        <v>0.36</v>
      </c>
      <c r="U7">
        <v>0.27</v>
      </c>
      <c r="V7">
        <v>0.1</v>
      </c>
      <c r="W7">
        <v>0.12</v>
      </c>
    </row>
    <row r="8" spans="18:23" ht="14.45" x14ac:dyDescent="0.3">
      <c r="S8" s="16" t="s">
        <v>93</v>
      </c>
      <c r="T8">
        <v>0.03</v>
      </c>
      <c r="U8">
        <v>0.15</v>
      </c>
      <c r="V8">
        <v>0.06</v>
      </c>
      <c r="W8">
        <v>0.13</v>
      </c>
    </row>
    <row r="11" spans="18:23" ht="43.15" x14ac:dyDescent="0.3">
      <c r="S11" s="7" t="s">
        <v>79</v>
      </c>
      <c r="T11">
        <f>(T5*W5)+(T6*W6)+(T7*W7)+(T8*W8)</f>
        <v>0.13749999999999998</v>
      </c>
    </row>
    <row r="12" spans="18:23" ht="43.15" x14ac:dyDescent="0.3">
      <c r="S12" s="11" t="s">
        <v>78</v>
      </c>
      <c r="T12">
        <f>(U5*V5)+(U6*V6)+(U7*V7)+(U8*V8)</f>
        <v>0.15279999999999999</v>
      </c>
    </row>
    <row r="13" spans="18:23" ht="14.45" x14ac:dyDescent="0.3">
      <c r="R13" t="s">
        <v>20</v>
      </c>
      <c r="S13" s="5" t="s">
        <v>80</v>
      </c>
      <c r="T13">
        <f>T12-T11</f>
        <v>1.5300000000000008E-2</v>
      </c>
    </row>
    <row r="15" spans="18:23" ht="86.45" x14ac:dyDescent="0.3">
      <c r="S15" s="7" t="s">
        <v>95</v>
      </c>
      <c r="T15">
        <f>(T5*W5)+(T6*W6)+(T7*W7)+(T8*W8)</f>
        <v>0.13749999999999998</v>
      </c>
    </row>
    <row r="16" spans="18:23" ht="86.45" x14ac:dyDescent="0.3">
      <c r="S16" s="11" t="s">
        <v>94</v>
      </c>
      <c r="T16">
        <f>(U5*W5)+(U6*W6)+(U7*W7)+(U8*W8)</f>
        <v>0.1303</v>
      </c>
    </row>
    <row r="17" spans="2:20" ht="14.45" x14ac:dyDescent="0.3">
      <c r="R17" t="s">
        <v>53</v>
      </c>
      <c r="S17" s="5" t="s">
        <v>80</v>
      </c>
      <c r="T17">
        <f>T16-T15</f>
        <v>-7.1999999999999842E-3</v>
      </c>
    </row>
    <row r="18" spans="2:20" ht="57.6" x14ac:dyDescent="0.3">
      <c r="R18" t="s">
        <v>73</v>
      </c>
      <c r="S18" s="11" t="s">
        <v>96</v>
      </c>
      <c r="T18">
        <f>(V5-W5)*U5+(V6-W6)*U6+(V7-W7)*U7+(V8-W8)*U8</f>
        <v>2.2499999999999992E-2</v>
      </c>
    </row>
    <row r="28" spans="2:20" ht="14.45" x14ac:dyDescent="0.3">
      <c r="B28" s="1" t="s">
        <v>2</v>
      </c>
    </row>
    <row r="30" spans="2:20" ht="28.9" x14ac:dyDescent="0.3">
      <c r="B30" s="7" t="s">
        <v>82</v>
      </c>
      <c r="C30" s="4">
        <f>$T$13</f>
        <v>1.5300000000000008E-2</v>
      </c>
    </row>
    <row r="31" spans="2:20" ht="72" x14ac:dyDescent="0.3">
      <c r="B31" s="11" t="s">
        <v>83</v>
      </c>
      <c r="C31" s="4">
        <f>T17</f>
        <v>-7.1999999999999842E-3</v>
      </c>
    </row>
    <row r="32" spans="2:20" ht="57.6" x14ac:dyDescent="0.3">
      <c r="B32" s="7" t="s">
        <v>84</v>
      </c>
      <c r="C32" s="4">
        <f>T18</f>
        <v>2.2499999999999992E-2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B25"/>
  <sheetViews>
    <sheetView workbookViewId="0"/>
  </sheetViews>
  <sheetFormatPr defaultRowHeight="15" x14ac:dyDescent="0.25"/>
  <sheetData>
    <row r="23" spans="2:2" x14ac:dyDescent="0.3">
      <c r="B23" s="1" t="s">
        <v>1</v>
      </c>
    </row>
    <row r="25" spans="2:2" x14ac:dyDescent="0.3">
      <c r="B25" s="13" t="s">
        <v>97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5"/>
  <sheetViews>
    <sheetView workbookViewId="0"/>
  </sheetViews>
  <sheetFormatPr defaultRowHeight="15" x14ac:dyDescent="0.25"/>
  <cols>
    <col min="17" max="17" width="10" customWidth="1"/>
    <col min="19" max="19" width="9.7109375" customWidth="1"/>
  </cols>
  <sheetData>
    <row r="2" spans="14:19" ht="14.45" x14ac:dyDescent="0.3">
      <c r="N2" s="1" t="s">
        <v>0</v>
      </c>
    </row>
    <row r="3" spans="14:19" ht="14.45" x14ac:dyDescent="0.3">
      <c r="P3" t="s">
        <v>102</v>
      </c>
      <c r="R3" t="s">
        <v>19</v>
      </c>
    </row>
    <row r="4" spans="14:19" ht="28.9" x14ac:dyDescent="0.3">
      <c r="O4" s="17" t="s">
        <v>98</v>
      </c>
      <c r="P4" s="16" t="s">
        <v>103</v>
      </c>
      <c r="Q4" s="16" t="s">
        <v>104</v>
      </c>
      <c r="R4" s="16" t="s">
        <v>105</v>
      </c>
      <c r="S4" s="16" t="s">
        <v>104</v>
      </c>
    </row>
    <row r="5" spans="14:19" ht="43.15" x14ac:dyDescent="0.3">
      <c r="O5" s="17" t="s">
        <v>99</v>
      </c>
      <c r="P5">
        <v>0.6</v>
      </c>
      <c r="Q5">
        <v>0.5</v>
      </c>
      <c r="R5">
        <v>0.17</v>
      </c>
      <c r="S5">
        <v>0.16</v>
      </c>
    </row>
    <row r="6" spans="14:19" ht="28.9" x14ac:dyDescent="0.3">
      <c r="O6" s="17" t="s">
        <v>100</v>
      </c>
      <c r="P6">
        <v>0.15</v>
      </c>
      <c r="Q6">
        <v>0.4</v>
      </c>
      <c r="R6">
        <v>0.24</v>
      </c>
      <c r="S6">
        <v>0.26</v>
      </c>
    </row>
    <row r="7" spans="14:19" ht="43.15" x14ac:dyDescent="0.3">
      <c r="O7" s="17" t="s">
        <v>101</v>
      </c>
      <c r="P7">
        <v>0.25</v>
      </c>
      <c r="Q7">
        <v>0.1</v>
      </c>
      <c r="R7">
        <v>0.2</v>
      </c>
      <c r="S7">
        <v>0.18</v>
      </c>
    </row>
    <row r="8" spans="14:19" ht="14.45" x14ac:dyDescent="0.3">
      <c r="N8" s="1"/>
    </row>
    <row r="28" spans="2:3" ht="14.45" x14ac:dyDescent="0.3">
      <c r="B28" s="1" t="s">
        <v>2</v>
      </c>
    </row>
    <row r="30" spans="2:3" ht="43.15" x14ac:dyDescent="0.3">
      <c r="B30" s="7" t="s">
        <v>99</v>
      </c>
      <c r="C30" s="4">
        <f>(R5-S5)*P5</f>
        <v>6.0000000000000053E-3</v>
      </c>
    </row>
    <row r="31" spans="2:3" ht="28.9" x14ac:dyDescent="0.3">
      <c r="B31" s="11" t="s">
        <v>100</v>
      </c>
      <c r="C31" s="4">
        <f t="shared" ref="C31:C32" si="0">(R6-S6)*P6</f>
        <v>-3.0000000000000027E-3</v>
      </c>
    </row>
    <row r="32" spans="2:3" ht="43.15" x14ac:dyDescent="0.3">
      <c r="B32" s="7" t="s">
        <v>101</v>
      </c>
      <c r="C32" s="4">
        <f t="shared" si="0"/>
        <v>5.0000000000000044E-3</v>
      </c>
    </row>
    <row r="33" spans="2:3" ht="57.6" x14ac:dyDescent="0.3">
      <c r="B33" s="11" t="s">
        <v>106</v>
      </c>
      <c r="C33" s="4">
        <f>SUM(C30:C32)</f>
        <v>8.0000000000000071E-3</v>
      </c>
    </row>
    <row r="35" spans="2:3" x14ac:dyDescent="0.25">
      <c r="B35"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24-1</vt:lpstr>
      <vt:lpstr>24-5</vt:lpstr>
      <vt:lpstr>24-6</vt:lpstr>
      <vt:lpstr>24-7</vt:lpstr>
      <vt:lpstr>24-9</vt:lpstr>
      <vt:lpstr>24-11</vt:lpstr>
      <vt:lpstr>24-12</vt:lpstr>
      <vt:lpstr>24-16</vt:lpstr>
      <vt:lpstr>24-17</vt:lpstr>
      <vt:lpstr>24-18</vt:lpstr>
      <vt:lpstr>24-20</vt:lpstr>
      <vt:lpstr>24-21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Amudha Pandian</cp:lastModifiedBy>
  <dcterms:created xsi:type="dcterms:W3CDTF">2013-09-12T09:05:41Z</dcterms:created>
  <dcterms:modified xsi:type="dcterms:W3CDTF">2014-01-20T13:33:51Z</dcterms:modified>
</cp:coreProperties>
</file>